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B53849B1-18B4-4281-A194-C01F417723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 s="1"/>
  <c r="K2" i="2"/>
  <c r="L2" i="2"/>
  <c r="F24" i="14"/>
  <c r="D7" i="2" s="1"/>
  <c r="H24" i="14"/>
  <c r="H7" i="2" s="1"/>
  <c r="D24" i="14"/>
  <c r="I7" i="2"/>
  <c r="J24" i="14"/>
  <c r="K7" i="2" s="1"/>
  <c r="L24" i="14"/>
  <c r="O7" i="2" s="1"/>
  <c r="M24" i="14"/>
  <c r="P7" i="2"/>
  <c r="F25" i="14"/>
  <c r="D8" i="2" s="1"/>
  <c r="H25" i="14"/>
  <c r="H8" i="2" s="1"/>
  <c r="D25" i="14"/>
  <c r="I8" i="2" s="1"/>
  <c r="J25" i="14"/>
  <c r="K8" i="2"/>
  <c r="L25" i="14"/>
  <c r="O8" i="2" s="1"/>
  <c r="M25" i="14"/>
  <c r="P8" i="2" s="1"/>
  <c r="F26" i="14"/>
  <c r="D9" i="2" s="1"/>
  <c r="H26" i="14"/>
  <c r="H9" i="2" s="1"/>
  <c r="D26" i="14"/>
  <c r="I9" i="2" s="1"/>
  <c r="J26" i="14"/>
  <c r="K9" i="2"/>
  <c r="L26" i="14"/>
  <c r="O9" i="2" s="1"/>
  <c r="M26" i="14"/>
  <c r="P9" i="2" s="1"/>
  <c r="F27" i="14"/>
  <c r="D10" i="2"/>
  <c r="H27" i="14"/>
  <c r="H10" i="2" s="1"/>
  <c r="D27" i="14"/>
  <c r="I10" i="2" s="1"/>
  <c r="J27" i="14"/>
  <c r="K10" i="2"/>
  <c r="L27" i="14"/>
  <c r="O10" i="2" s="1"/>
  <c r="M27" i="14"/>
  <c r="P10" i="2" s="1"/>
  <c r="F28" i="14"/>
  <c r="D11" i="2" s="1"/>
  <c r="H28" i="14"/>
  <c r="H11" i="2" s="1"/>
  <c r="D28" i="14"/>
  <c r="I11" i="2" s="1"/>
  <c r="J28" i="14"/>
  <c r="K11" i="2" s="1"/>
  <c r="L28" i="14"/>
  <c r="O11" i="2" s="1"/>
  <c r="M28" i="14"/>
  <c r="P11" i="2" s="1"/>
  <c r="F29" i="14"/>
  <c r="D12" i="2" s="1"/>
  <c r="H29" i="14"/>
  <c r="H12" i="2"/>
  <c r="D29" i="14"/>
  <c r="I12" i="2" s="1"/>
  <c r="J29" i="14"/>
  <c r="K12" i="2" s="1"/>
  <c r="L29" i="14"/>
  <c r="O12" i="2" s="1"/>
  <c r="M29" i="14"/>
  <c r="P12" i="2" s="1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N8" i="14"/>
  <c r="M9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F16" i="14"/>
  <c r="N16" i="14"/>
  <c r="N17" i="14"/>
  <c r="N18" i="14"/>
  <c r="N19" i="14"/>
  <c r="A1" i="9"/>
  <c r="F11" i="9"/>
  <c r="L11" i="9" s="1"/>
  <c r="F15" i="9"/>
  <c r="G40" i="9"/>
  <c r="N40" i="9"/>
  <c r="G49" i="9"/>
  <c r="AJ40" i="9"/>
  <c r="G41" i="9"/>
  <c r="N41" i="9"/>
  <c r="AJ41" i="9"/>
  <c r="B42" i="9"/>
  <c r="G42" i="9"/>
  <c r="N42" i="9"/>
  <c r="G45" i="9"/>
  <c r="AJ42" i="9"/>
  <c r="G43" i="9"/>
  <c r="N43" i="9"/>
  <c r="AJ43" i="9"/>
  <c r="G44" i="9"/>
  <c r="AJ44" i="9"/>
  <c r="N45" i="9"/>
  <c r="AJ45" i="9"/>
  <c r="G46" i="9"/>
  <c r="N46" i="9"/>
  <c r="AJ46" i="9"/>
  <c r="G47" i="9"/>
  <c r="N47" i="9"/>
  <c r="AJ47" i="9"/>
  <c r="G48" i="9"/>
  <c r="N48" i="9"/>
  <c r="AJ48" i="9"/>
  <c r="N49" i="9"/>
  <c r="AJ49" i="9"/>
  <c r="G50" i="9"/>
  <c r="N50" i="9"/>
  <c r="AJ50" i="9"/>
  <c r="G51" i="9"/>
  <c r="N51" i="9"/>
  <c r="AJ51" i="9"/>
  <c r="B2" i="1"/>
  <c r="K2" i="1"/>
  <c r="B5" i="1"/>
  <c r="D4" i="1"/>
  <c r="B6" i="1"/>
  <c r="G4" i="1" s="1"/>
  <c r="B7" i="1"/>
  <c r="J4" i="1" s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 s="1"/>
  <c r="B11" i="1"/>
  <c r="G9" i="1" s="1"/>
  <c r="B12" i="1"/>
  <c r="J9" i="1" s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 s="1"/>
  <c r="B17" i="1"/>
  <c r="J14" i="1" s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 s="1"/>
  <c r="B22" i="1"/>
  <c r="J19" i="1" s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  <c r="M19" i="14" l="1"/>
  <c r="G19" i="14" s="1"/>
  <c r="M18" i="14"/>
  <c r="G18" i="14" s="1"/>
  <c r="M17" i="14"/>
  <c r="G17" i="14" s="1"/>
  <c r="M16" i="14"/>
  <c r="G16" i="14" s="1"/>
  <c r="G12" i="14"/>
  <c r="G11" i="14"/>
  <c r="G9" i="14"/>
  <c r="F9" i="14"/>
  <c r="M8" i="14"/>
  <c r="G8" i="14" s="1"/>
  <c r="F18" i="14"/>
  <c r="G15" i="14"/>
  <c r="G14" i="14"/>
  <c r="F14" i="14"/>
  <c r="F19" i="14"/>
  <c r="F17" i="14"/>
  <c r="F15" i="14"/>
  <c r="G13" i="14"/>
  <c r="F13" i="14"/>
  <c r="F12" i="14"/>
  <c r="F11" i="14"/>
  <c r="F8" i="14"/>
  <c r="G10" i="14"/>
  <c r="F10" i="14"/>
  <c r="AI40" i="9"/>
  <c r="AI43" i="9"/>
  <c r="AI46" i="9"/>
  <c r="AI51" i="9"/>
  <c r="AI49" i="9"/>
  <c r="AI50" i="9"/>
  <c r="AI48" i="9"/>
  <c r="AI47" i="9"/>
  <c r="AI44" i="9"/>
  <c r="AI42" i="9"/>
  <c r="AI45" i="9"/>
  <c r="AI41" i="9"/>
</calcChain>
</file>

<file path=xl/sharedStrings.xml><?xml version="1.0" encoding="utf-8"?>
<sst xmlns="http://schemas.openxmlformats.org/spreadsheetml/2006/main" count="359" uniqueCount="192">
  <si>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</si>
  <si>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</si>
  <si>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</si>
  <si>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</si>
  <si>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</si>
  <si>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</si>
  <si>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</si>
  <si>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</si>
  <si>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</si>
  <si>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</si>
  <si>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</si>
  <si>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</si>
  <si>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</si>
  <si>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</si>
  <si>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</si>
  <si>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</si>
  <si>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</si>
  <si>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</si>
  <si>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</si>
  <si>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</si>
  <si>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</si>
  <si>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</si>
  <si>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</si>
  <si>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</si>
  <si>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</si>
  <si>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</si>
  <si>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</si>
  <si>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</si>
  <si>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</si>
  <si>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</si>
  <si>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</si>
  <si>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</si>
  <si>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</si>
  <si>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</si>
  <si>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</si>
  <si>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</si>
  <si>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</si>
  <si>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</si>
  <si>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</si>
  <si>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</si>
  <si>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</si>
  <si>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</si>
  <si>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</si>
  <si>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</si>
  <si>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</si>
  <si>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</si>
  <si>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</si>
  <si>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</si>
  <si>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</si>
  <si>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</si>
  <si>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</si>
  <si>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</si>
  <si>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</si>
  <si>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</si>
  <si>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</si>
  <si>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</si>
  <si>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</si>
  <si>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</si>
  <si>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</si>
  <si>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</si>
  <si>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</si>
  <si>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</si>
  <si>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</si>
  <si>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</si>
  <si>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</si>
  <si>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</si>
  <si>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</si>
  <si>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</si>
  <si>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</si>
  <si>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</si>
  <si>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</si>
  <si>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</si>
  <si>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</si>
  <si>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</si>
  <si>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</si>
  <si>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</si>
  <si>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</si>
  <si>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</si>
  <si>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</si>
  <si>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</si>
  <si>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</si>
  <si>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</si>
  <si>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</si>
  <si>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</si>
  <si>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</si>
  <si>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</si>
  <si>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</si>
  <si>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</si>
  <si>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</si>
  <si>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</si>
  <si>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</si>
  <si>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</si>
  <si>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</si>
  <si>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</si>
  <si>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</si>
  <si>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</si>
  <si>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</si>
  <si>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</si>
  <si>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</si>
  <si>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</si>
  <si>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</si>
  <si>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</si>
  <si>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</si>
  <si>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</si>
  <si>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</si>
  <si>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</si>
  <si>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</si>
  <si>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</si>
  <si>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</si>
  <si>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</si>
  <si>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</si>
  <si>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</si>
  <si>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</si>
  <si>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</si>
  <si>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</si>
  <si>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</si>
  <si>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</si>
  <si>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</si>
  <si>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</si>
  <si>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</si>
  <si>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</si>
  <si>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</si>
  <si>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</si>
  <si>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</si>
  <si>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</si>
  <si>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</si>
  <si>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</si>
  <si>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</si>
  <si>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</si>
  <si>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</si>
  <si>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</si>
  <si>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</si>
  <si>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</si>
  <si>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</si>
  <si>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</si>
  <si>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</si>
  <si>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</si>
  <si>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</si>
  <si>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</si>
  <si>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</si>
  <si>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</si>
  <si>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</si>
  <si>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神戸</t>
    <rPh sb="0" eb="2">
      <t>コウベ</t>
    </rPh>
    <phoneticPr fontId="3"/>
  </si>
  <si>
    <t>カテゴリー</t>
    <phoneticPr fontId="3"/>
  </si>
  <si>
    <t>旭FCジュニア</t>
    <rPh sb="0" eb="1">
      <t>アサヒ</t>
    </rPh>
    <phoneticPr fontId="3"/>
  </si>
  <si>
    <t>東播</t>
    <rPh sb="0" eb="2">
      <t>トウバン</t>
    </rPh>
    <phoneticPr fontId="3"/>
  </si>
  <si>
    <t>旭FCジュニア　監督</t>
    <rPh sb="0" eb="1">
      <t>アサヒ</t>
    </rPh>
    <rPh sb="8" eb="10">
      <t>カントク</t>
    </rPh>
    <phoneticPr fontId="3"/>
  </si>
  <si>
    <t>北摂</t>
    <rPh sb="0" eb="2">
      <t>ホクセツ</t>
    </rPh>
    <phoneticPr fontId="3"/>
  </si>
  <si>
    <t>明石</t>
    <rPh sb="0" eb="2">
      <t>アカシ</t>
    </rPh>
    <phoneticPr fontId="3"/>
  </si>
  <si>
    <t>東播</t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</si>
  <si>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</si>
  <si>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加西FC</t>
    <rPh sb="0" eb="2">
      <t>カサイ</t>
    </rPh>
    <phoneticPr fontId="3"/>
  </si>
  <si>
    <t>社FCジュニア</t>
    <rPh sb="0" eb="1">
      <t>ヤシロ</t>
    </rPh>
    <phoneticPr fontId="3"/>
  </si>
  <si>
    <t>（審判服着用）</t>
    <rPh sb="1" eb="3">
      <t>シンパン</t>
    </rPh>
    <rPh sb="3" eb="4">
      <t>フク</t>
    </rPh>
    <rPh sb="4" eb="6">
      <t>チャクヨウ</t>
    </rPh>
    <phoneticPr fontId="3"/>
  </si>
  <si>
    <t>ベンチあいさつ無し　　試合5分前待機　　　</t>
    <rPh sb="7" eb="8">
      <t>ナ</t>
    </rPh>
    <rPh sb="11" eb="13">
      <t>シアイ</t>
    </rPh>
    <rPh sb="14" eb="16">
      <t>フンマエ</t>
    </rPh>
    <rPh sb="16" eb="18">
      <t>タイキ</t>
    </rPh>
    <phoneticPr fontId="3"/>
  </si>
  <si>
    <t>　　　　Aコート（駐車場側）</t>
    <rPh sb="9" eb="13">
      <t>チュウシャジョウガワ</t>
    </rPh>
    <phoneticPr fontId="3"/>
  </si>
  <si>
    <t>Bコート（奥側）</t>
    <rPh sb="5" eb="6">
      <t>オク</t>
    </rPh>
    <rPh sb="6" eb="7">
      <t>ガワ</t>
    </rPh>
    <phoneticPr fontId="3"/>
  </si>
  <si>
    <t>社FCジュニア</t>
  </si>
  <si>
    <t>北播磨</t>
  </si>
  <si>
    <t>明石FC</t>
  </si>
  <si>
    <t>明石</t>
  </si>
  <si>
    <t>猪名川FC</t>
  </si>
  <si>
    <t>北摂</t>
  </si>
  <si>
    <t>加西FC　A</t>
  </si>
  <si>
    <t>東舞子SC</t>
  </si>
  <si>
    <t>神戸</t>
  </si>
  <si>
    <t>篠山FC</t>
  </si>
  <si>
    <t>丹有</t>
  </si>
  <si>
    <t>旭FCジュニア</t>
  </si>
  <si>
    <t>日生中央SC</t>
  </si>
  <si>
    <t>但馬南SC</t>
  </si>
  <si>
    <t>但馬</t>
  </si>
  <si>
    <t>加西FC　B</t>
  </si>
  <si>
    <t>荒井FC</t>
  </si>
  <si>
    <t>東播</t>
  </si>
  <si>
    <t>八千代SC</t>
  </si>
  <si>
    <t>チャレンジカップU-10</t>
    <phoneticPr fontId="3"/>
  </si>
  <si>
    <t>U-10</t>
    <phoneticPr fontId="3"/>
  </si>
  <si>
    <t>明石FC</t>
    <rPh sb="0" eb="2">
      <t>アカシ</t>
    </rPh>
    <phoneticPr fontId="3"/>
  </si>
  <si>
    <t>猪名川FC</t>
    <rPh sb="0" eb="3">
      <t>イナガワ</t>
    </rPh>
    <phoneticPr fontId="3"/>
  </si>
  <si>
    <t>東舞子SC</t>
    <rPh sb="0" eb="3">
      <t>ヒガシマイコ</t>
    </rPh>
    <phoneticPr fontId="3"/>
  </si>
  <si>
    <t>篠山FC</t>
    <rPh sb="0" eb="2">
      <t>ササヤマ</t>
    </rPh>
    <phoneticPr fontId="3"/>
  </si>
  <si>
    <t>日生中央SC</t>
    <rPh sb="0" eb="4">
      <t>ニッセイチュウオウ</t>
    </rPh>
    <phoneticPr fontId="3"/>
  </si>
  <si>
    <t>但馬南SC</t>
    <rPh sb="0" eb="2">
      <t>タジマ</t>
    </rPh>
    <rPh sb="2" eb="3">
      <t>ミナミ</t>
    </rPh>
    <phoneticPr fontId="3"/>
  </si>
  <si>
    <t>荒井FC</t>
    <rPh sb="0" eb="2">
      <t>アライ</t>
    </rPh>
    <phoneticPr fontId="3"/>
  </si>
  <si>
    <t>八千代SC</t>
    <rPh sb="0" eb="3">
      <t>ヤチヨ</t>
    </rPh>
    <phoneticPr fontId="3"/>
  </si>
  <si>
    <t>丹有</t>
    <rPh sb="0" eb="2">
      <t>タンユウ</t>
    </rPh>
    <phoneticPr fontId="3"/>
  </si>
  <si>
    <t>但馬</t>
    <rPh sb="0" eb="2">
      <t>タジマ</t>
    </rPh>
    <phoneticPr fontId="3"/>
  </si>
  <si>
    <t>U-１０</t>
    <phoneticPr fontId="3"/>
  </si>
  <si>
    <t>ゴールデンスターG（雨天時下東条コミセン）</t>
    <rPh sb="10" eb="13">
      <t>ウテンジ</t>
    </rPh>
    <rPh sb="13" eb="16">
      <t>シモトウジョウ</t>
    </rPh>
    <phoneticPr fontId="3"/>
  </si>
  <si>
    <t>（土）</t>
    <rPh sb="1" eb="2">
      <t>ド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</si>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</sst>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10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Fill="1" applyAlignment="1">
      <alignment horizontal="centerContinuous" vertical="center"/>
    </xf>
    <xf numFmtId="0" fontId="2" fillId="0" borderId="0" xfId="17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7" applyFill="1" applyBorder="1" applyAlignment="1">
      <alignment horizontal="center" vertical="center" shrinkToFit="1"/>
    </xf>
    <xf numFmtId="0" fontId="2" fillId="0" borderId="4" xfId="17" applyFill="1" applyBorder="1" applyAlignment="1">
      <alignment horizontal="center" vertical="center" shrinkToFit="1"/>
    </xf>
    <xf numFmtId="0" fontId="3" fillId="0" borderId="4" xfId="17" applyFont="1" applyFill="1" applyBorder="1" applyAlignment="1">
      <alignment horizontal="center" vertical="center" shrinkToFit="1"/>
    </xf>
    <xf numFmtId="0" fontId="5" fillId="0" borderId="5" xfId="17" applyFont="1" applyFill="1" applyBorder="1" applyAlignment="1">
      <alignment horizontal="center" vertical="center" shrinkToFit="1"/>
    </xf>
    <xf numFmtId="0" fontId="2" fillId="0" borderId="6" xfId="17" applyFill="1" applyBorder="1" applyAlignment="1">
      <alignment horizontal="center" vertical="center" shrinkToFit="1"/>
    </xf>
    <xf numFmtId="0" fontId="2" fillId="0" borderId="0" xfId="17" applyFill="1" applyBorder="1" applyAlignment="1">
      <alignment horizontal="center" vertical="center"/>
    </xf>
    <xf numFmtId="0" fontId="2" fillId="0" borderId="0" xfId="17" applyFill="1" applyBorder="1"/>
    <xf numFmtId="0" fontId="2" fillId="0" borderId="0" xfId="17" applyFont="1" applyFill="1"/>
    <xf numFmtId="0" fontId="2" fillId="0" borderId="6" xfId="17" applyFont="1" applyFill="1" applyBorder="1" applyAlignment="1">
      <alignment horizontal="center" vertical="center" shrinkToFit="1"/>
    </xf>
    <xf numFmtId="0" fontId="12" fillId="0" borderId="3" xfId="17" applyFont="1" applyFill="1" applyBorder="1" applyAlignment="1">
      <alignment horizontal="center" vertical="center" shrinkToFit="1"/>
    </xf>
    <xf numFmtId="0" fontId="14" fillId="0" borderId="7" xfId="17" applyFont="1" applyFill="1" applyBorder="1" applyAlignment="1">
      <alignment horizontal="centerContinuous" vertical="center" shrinkToFit="1"/>
    </xf>
    <xf numFmtId="0" fontId="14" fillId="0" borderId="4" xfId="17" applyFont="1" applyFill="1" applyBorder="1" applyAlignment="1">
      <alignment horizontal="centerContinuous" vertical="center" shrinkToFit="1"/>
    </xf>
    <xf numFmtId="0" fontId="14" fillId="0" borderId="8" xfId="17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7" applyFont="1" applyFill="1" applyBorder="1"/>
    <xf numFmtId="0" fontId="0" fillId="0" borderId="0" xfId="0" applyFont="1" applyFill="1">
      <alignment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0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0" borderId="0" xfId="5" applyFont="1" applyBorder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Fill="1" applyAlignment="1">
      <alignment horizontal="left" indent="1"/>
    </xf>
    <xf numFmtId="0" fontId="19" fillId="0" borderId="0" xfId="5" applyFont="1" applyAlignme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1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2" fillId="0" borderId="0" xfId="17" applyNumberFormat="1" applyFill="1"/>
    <xf numFmtId="0" fontId="14" fillId="0" borderId="7" xfId="17" applyNumberFormat="1" applyFont="1" applyFill="1" applyBorder="1" applyAlignment="1">
      <alignment horizontal="centerContinuous" vertical="center" shrinkToFit="1"/>
    </xf>
    <xf numFmtId="0" fontId="14" fillId="0" borderId="4" xfId="17" applyNumberFormat="1" applyFont="1" applyFill="1" applyBorder="1" applyAlignment="1">
      <alignment horizontal="centerContinuous" vertical="center" shrinkToFit="1"/>
    </xf>
    <xf numFmtId="0" fontId="14" fillId="0" borderId="8" xfId="17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Fill="1" applyBorder="1" applyAlignment="1">
      <alignment horizontal="left" vertical="center" shrinkToFit="1"/>
    </xf>
    <xf numFmtId="0" fontId="15" fillId="0" borderId="40" xfId="17" applyFont="1" applyFill="1" applyBorder="1" applyAlignment="1">
      <alignment horizontal="center" vertical="center" shrinkToFit="1"/>
    </xf>
    <xf numFmtId="0" fontId="12" fillId="0" borderId="40" xfId="17" applyFont="1" applyFill="1" applyBorder="1" applyAlignment="1">
      <alignment horizontal="center" vertical="center" shrinkToFit="1"/>
    </xf>
    <xf numFmtId="0" fontId="13" fillId="0" borderId="17" xfId="17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7" applyFont="1" applyFill="1" applyBorder="1" applyAlignment="1">
      <alignment horizontal="center" vertical="center" shrinkToFit="1"/>
    </xf>
    <xf numFmtId="0" fontId="13" fillId="0" borderId="12" xfId="17" applyFont="1" applyFill="1" applyBorder="1" applyAlignment="1">
      <alignment horizontal="center" vertical="center" shrinkToFit="1"/>
    </xf>
    <xf numFmtId="0" fontId="13" fillId="0" borderId="46" xfId="17" applyFont="1" applyFill="1" applyBorder="1" applyAlignment="1">
      <alignment horizontal="center" vertical="center" shrinkToFit="1"/>
    </xf>
    <xf numFmtId="0" fontId="2" fillId="0" borderId="47" xfId="17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3" applyFont="1" applyBorder="1" applyAlignment="1">
      <alignment horizontal="left" vertical="center" shrinkToFit="1"/>
    </xf>
    <xf numFmtId="0" fontId="4" fillId="0" borderId="0" xfId="17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7" applyFont="1" applyAlignment="1">
      <alignment horizontal="left"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3" xfId="0" applyNumberFormat="1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6" xfId="0" applyNumberFormat="1" applyFont="1" applyFill="1" applyBorder="1" applyAlignment="1">
      <alignment horizontal="center" vertical="center" shrinkToFit="1"/>
    </xf>
    <xf numFmtId="0" fontId="7" fillId="2" borderId="28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4" fillId="0" borderId="0" xfId="17" applyFont="1" applyFill="1" applyBorder="1" applyAlignment="1">
      <alignment horizontal="left" vertical="center"/>
    </xf>
    <xf numFmtId="0" fontId="4" fillId="0" borderId="0" xfId="17" applyFont="1" applyFill="1" applyBorder="1" applyAlignment="1">
      <alignment horizontal="centerContinuous" vertical="center"/>
    </xf>
    <xf numFmtId="0" fontId="2" fillId="0" borderId="0" xfId="17" applyFill="1" applyBorder="1" applyAlignment="1">
      <alignment horizontal="center" vertical="center" shrinkToFit="1"/>
    </xf>
    <xf numFmtId="0" fontId="3" fillId="0" borderId="0" xfId="17" applyFont="1" applyFill="1" applyBorder="1" applyAlignment="1">
      <alignment horizontal="center" vertical="center" shrinkToFit="1"/>
    </xf>
    <xf numFmtId="0" fontId="5" fillId="0" borderId="0" xfId="17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7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7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7" applyFont="1" applyFill="1" applyBorder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23" fillId="0" borderId="0" xfId="5" applyFont="1" applyFill="1">
      <alignment vertical="center"/>
    </xf>
    <xf numFmtId="0" fontId="35" fillId="0" borderId="0" xfId="5" applyFill="1">
      <alignment vertical="center"/>
    </xf>
    <xf numFmtId="0" fontId="24" fillId="0" borderId="0" xfId="5" applyFont="1" applyFill="1">
      <alignment vertical="center"/>
    </xf>
    <xf numFmtId="0" fontId="0" fillId="0" borderId="5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57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>
      <alignment vertical="center"/>
    </xf>
    <xf numFmtId="0" fontId="24" fillId="0" borderId="0" xfId="5" applyFont="1" applyFill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3" applyFont="1" applyFill="1" applyBorder="1" applyAlignment="1">
      <alignment horizontal="center" vertical="center" shrinkToFit="1"/>
    </xf>
    <xf numFmtId="0" fontId="0" fillId="0" borderId="1" xfId="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5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4" fillId="0" borderId="0" xfId="17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topLeftCell="A31" workbookViewId="0">
      <selection activeCell="H41" sqref="H41"/>
    </sheetView>
  </sheetViews>
  <sheetFormatPr defaultRowHeight="13.5" x14ac:dyDescent="0.15"/>
  <cols>
    <col min="1" max="2" width="9" style="224"/>
    <col min="3" max="3" width="10.5" style="224" bestFit="1" customWidth="1"/>
    <col min="4" max="10" width="9" style="224"/>
    <col min="11" max="11" width="6.625" style="224" customWidth="1"/>
    <col min="12" max="16384" width="9" style="224"/>
  </cols>
  <sheetData>
    <row r="19" spans="9:9" x14ac:dyDescent="0.15">
      <c r="I19" s="228"/>
    </row>
    <row r="20" spans="9:9" x14ac:dyDescent="0.15">
      <c r="I20" s="226"/>
    </row>
    <row r="40" spans="1:8" ht="39.950000000000003" customHeight="1" x14ac:dyDescent="0.15">
      <c r="C40" s="230" t="s">
        <v>101</v>
      </c>
      <c r="D40" s="231"/>
      <c r="E40" s="232">
        <v>44751</v>
      </c>
      <c r="F40" s="233"/>
      <c r="G40" s="233"/>
      <c r="H40" s="227" t="s">
        <v>190</v>
      </c>
    </row>
    <row r="41" spans="1:8" ht="39.950000000000003" customHeight="1" x14ac:dyDescent="0.15">
      <c r="A41" s="157"/>
      <c r="B41" s="71"/>
      <c r="C41" s="230" t="s">
        <v>143</v>
      </c>
      <c r="D41" s="231"/>
      <c r="E41" s="234" t="s">
        <v>188</v>
      </c>
      <c r="F41" s="235"/>
      <c r="G41" s="236"/>
      <c r="H41" s="156"/>
    </row>
    <row r="42" spans="1:8" ht="39.950000000000003" customHeight="1" x14ac:dyDescent="0.15">
      <c r="A42" s="157"/>
      <c r="B42" s="71"/>
      <c r="C42" s="230" t="s">
        <v>102</v>
      </c>
      <c r="D42" s="231"/>
      <c r="E42" s="234" t="s">
        <v>189</v>
      </c>
      <c r="F42" s="235"/>
      <c r="G42" s="236"/>
      <c r="H42" s="233"/>
    </row>
    <row r="43" spans="1:8" x14ac:dyDescent="0.15">
      <c r="E43" s="226"/>
    </row>
    <row r="44" spans="1:8" x14ac:dyDescent="0.15">
      <c r="G44" s="222"/>
    </row>
    <row r="45" spans="1:8" x14ac:dyDescent="0.15">
      <c r="G45" s="33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workbookViewId="0">
      <selection activeCell="J21" sqref="J21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2" width="2.625" style="37" customWidth="1"/>
    <col min="33" max="33" width="2.375" style="37" customWidth="1"/>
    <col min="34" max="34" width="9" style="37" hidden="1" customWidth="1"/>
    <col min="35" max="35" width="0" style="37" hidden="1" customWidth="1"/>
    <col min="36" max="36" width="9" style="37" hidden="1" customWidth="1"/>
    <col min="37" max="16384" width="9" style="37"/>
  </cols>
  <sheetData>
    <row r="1" spans="1:43" x14ac:dyDescent="0.15">
      <c r="A1" s="244" t="str">
        <f>ﾃﾞｰﾀﾃｰﾌﾞﾙ!C1</f>
        <v>チャレンジカップU-10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</row>
    <row r="2" spans="1:43" x14ac:dyDescent="0.1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</row>
    <row r="3" spans="1:43" x14ac:dyDescent="0.1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</row>
    <row r="4" spans="1:43" x14ac:dyDescent="0.15">
      <c r="A4" s="47"/>
      <c r="B4" s="245" t="s">
        <v>20</v>
      </c>
      <c r="C4" s="245"/>
      <c r="D4" s="246" t="s">
        <v>19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45"/>
      <c r="C5" s="245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45"/>
      <c r="C6" s="245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45"/>
      <c r="C7" s="245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37" t="s">
        <v>48</v>
      </c>
      <c r="B8" s="238" t="s">
        <v>47</v>
      </c>
      <c r="C8" s="238"/>
      <c r="D8" s="238"/>
      <c r="E8" s="238"/>
      <c r="F8" s="61" t="s">
        <v>46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37"/>
      <c r="B9" s="238"/>
      <c r="C9" s="238"/>
      <c r="D9" s="238"/>
      <c r="E9" s="238"/>
      <c r="F9" s="60" t="s">
        <v>45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37" t="s">
        <v>44</v>
      </c>
      <c r="B11" s="238" t="s">
        <v>43</v>
      </c>
      <c r="C11" s="238"/>
      <c r="D11" s="238"/>
      <c r="E11" s="238"/>
      <c r="F11" s="242">
        <f>ﾃﾞｰﾀﾃｰﾌﾞﾙ!C2</f>
        <v>44751</v>
      </c>
      <c r="G11" s="242"/>
      <c r="H11" s="242"/>
      <c r="I11" s="242"/>
      <c r="J11" s="242"/>
      <c r="K11" s="242"/>
      <c r="L11" s="243">
        <f>WEEKDAY(F11,1)</f>
        <v>7</v>
      </c>
      <c r="M11" s="243"/>
      <c r="N11" s="117"/>
      <c r="O11" s="117"/>
      <c r="P11" s="117"/>
      <c r="Q11" s="11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37"/>
      <c r="B12" s="238"/>
      <c r="C12" s="238"/>
      <c r="D12" s="238"/>
      <c r="E12" s="238"/>
      <c r="F12" s="242"/>
      <c r="G12" s="242"/>
      <c r="H12" s="242"/>
      <c r="I12" s="242"/>
      <c r="J12" s="242"/>
      <c r="K12" s="242"/>
      <c r="L12" s="243"/>
      <c r="M12" s="243"/>
      <c r="N12" s="117"/>
      <c r="O12" s="117"/>
      <c r="P12" s="117"/>
      <c r="Q12" s="11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26.1" customHeight="1" x14ac:dyDescent="0.15">
      <c r="A13" s="51" t="s">
        <v>42</v>
      </c>
      <c r="B13" s="238" t="s">
        <v>41</v>
      </c>
      <c r="C13" s="238"/>
      <c r="D13" s="238"/>
      <c r="E13" s="238"/>
      <c r="F13" s="241" t="str">
        <f>ﾃﾞｰﾀﾃｰﾌﾞﾙ!C3</f>
        <v>ゴールデンスターG（雨天時下東条コミセン）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51"/>
      <c r="B14" s="57"/>
      <c r="C14" s="57"/>
      <c r="D14" s="57"/>
      <c r="E14" s="57"/>
      <c r="F14" s="247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x14ac:dyDescent="0.15">
      <c r="A15" s="237" t="s">
        <v>40</v>
      </c>
      <c r="B15" s="238" t="s">
        <v>39</v>
      </c>
      <c r="C15" s="238"/>
      <c r="D15" s="238"/>
      <c r="E15" s="238"/>
      <c r="F15" s="238" t="str">
        <f>ﾃﾞｰﾀﾃｰﾌﾞﾙ!C4</f>
        <v>U-10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43" x14ac:dyDescent="0.15">
      <c r="A16" s="237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37" t="s">
        <v>38</v>
      </c>
      <c r="B17" s="238" t="s">
        <v>37</v>
      </c>
      <c r="C17" s="238"/>
      <c r="D17" s="238"/>
      <c r="E17" s="238"/>
      <c r="F17" s="240" t="s">
        <v>191</v>
      </c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37"/>
      <c r="B18" s="238"/>
      <c r="C18" s="238"/>
      <c r="D18" s="238"/>
      <c r="E18" s="238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37" t="s">
        <v>36</v>
      </c>
      <c r="B19" s="246" t="s">
        <v>35</v>
      </c>
      <c r="C19" s="246"/>
      <c r="D19" s="246"/>
      <c r="E19" s="246"/>
      <c r="F19" s="58" t="s">
        <v>34</v>
      </c>
      <c r="G19" s="58"/>
      <c r="H19" s="58"/>
      <c r="I19" s="58"/>
      <c r="J19" s="57"/>
      <c r="K19" s="57"/>
      <c r="L19" s="57"/>
      <c r="M19" s="53"/>
      <c r="N19" s="53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37"/>
      <c r="B20" s="246"/>
      <c r="C20" s="246"/>
      <c r="D20" s="246"/>
      <c r="E20" s="246"/>
      <c r="F20" s="57"/>
      <c r="G20" s="57"/>
      <c r="H20" s="57"/>
      <c r="I20" s="57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47"/>
      <c r="B21" s="47"/>
      <c r="C21" s="47"/>
      <c r="D21" s="47"/>
      <c r="E21" s="47"/>
      <c r="F21" s="57" t="s">
        <v>150</v>
      </c>
      <c r="G21" s="47"/>
      <c r="H21" s="4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54</v>
      </c>
      <c r="G22" s="47"/>
      <c r="H22" s="47"/>
      <c r="I22" s="57" t="s">
        <v>153</v>
      </c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/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 t="s">
        <v>83</v>
      </c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5" t="s">
        <v>33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9" t="s">
        <v>32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6" t="s">
        <v>31</v>
      </c>
      <c r="G27" s="57"/>
      <c r="H27" s="57"/>
      <c r="I27" s="57"/>
      <c r="J27" s="57"/>
      <c r="K27" s="57"/>
      <c r="L27" s="5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30</v>
      </c>
      <c r="G28" s="57"/>
      <c r="H28" s="57"/>
      <c r="I28" s="57"/>
      <c r="J28" s="57"/>
      <c r="K28" s="57"/>
      <c r="L28" s="57"/>
      <c r="M28" s="53"/>
      <c r="N28" s="53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53"/>
      <c r="E29" s="53"/>
      <c r="F29" s="56" t="s">
        <v>29</v>
      </c>
      <c r="G29" s="54"/>
      <c r="H29" s="54"/>
      <c r="I29" s="53"/>
      <c r="J29" s="53"/>
      <c r="K29" s="53"/>
      <c r="L29" s="53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47"/>
      <c r="E30" s="47"/>
      <c r="F30" s="56" t="s">
        <v>28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76" t="s">
        <v>65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/>
      <c r="G32" s="53" t="s">
        <v>66</v>
      </c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55" t="s">
        <v>27</v>
      </c>
      <c r="G33" s="54"/>
      <c r="H33" s="54"/>
      <c r="I33" s="47"/>
      <c r="J33" s="47"/>
      <c r="K33" s="47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/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53"/>
      <c r="E35" s="53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237" t="s">
        <v>26</v>
      </c>
      <c r="B36" s="246" t="s">
        <v>25</v>
      </c>
      <c r="C36" s="246"/>
      <c r="D36" s="246"/>
      <c r="E36" s="246"/>
      <c r="F36" s="47" t="s">
        <v>24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37"/>
      <c r="B37" s="246"/>
      <c r="C37" s="246"/>
      <c r="D37" s="246"/>
      <c r="E37" s="246"/>
      <c r="F37" s="52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47"/>
      <c r="B38" s="47"/>
      <c r="C38" s="47"/>
      <c r="D38" s="47"/>
      <c r="E38" s="47"/>
      <c r="F38" s="52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37" t="s">
        <v>55</v>
      </c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62">
        <v>41489</v>
      </c>
      <c r="AI39" s="62">
        <v>41490</v>
      </c>
    </row>
    <row r="40" spans="1:38" x14ac:dyDescent="0.15">
      <c r="A40" s="237" t="s">
        <v>22</v>
      </c>
      <c r="B40" s="245" t="s">
        <v>21</v>
      </c>
      <c r="C40" s="245"/>
      <c r="D40" s="245"/>
      <c r="E40" s="245"/>
      <c r="F40" s="49">
        <v>1</v>
      </c>
      <c r="G40" s="239" t="str">
        <f>ﾃﾞｰﾀﾃｰﾌﾞﾙ!J8</f>
        <v>社FCジュニア</v>
      </c>
      <c r="H40" s="233"/>
      <c r="I40" s="233"/>
      <c r="J40" s="233"/>
      <c r="K40" s="233"/>
      <c r="L40" s="233"/>
      <c r="M40" s="233"/>
      <c r="N40" s="118" t="str">
        <f>ﾃﾞｰﾀﾃｰﾌﾞﾙ!I8</f>
        <v>北播磨</v>
      </c>
      <c r="O40" s="119"/>
      <c r="P40" s="119"/>
      <c r="Q40" s="119"/>
      <c r="R40" s="119"/>
      <c r="S40" s="119"/>
      <c r="T40" s="119"/>
      <c r="U40" s="42"/>
      <c r="AE40" s="48"/>
      <c r="AI40" s="37">
        <f>COUNTIF(ﾀｲﾑｽｹｼﾞｭｰﾙ!$D$7:$O$19,G49)</f>
        <v>2</v>
      </c>
      <c r="AJ40" s="37" t="e">
        <f>COUNTIF(#REF!,#REF!)</f>
        <v>#REF!</v>
      </c>
      <c r="AK40" s="110"/>
      <c r="AL40" s="111"/>
    </row>
    <row r="41" spans="1:38" x14ac:dyDescent="0.15">
      <c r="A41" s="237"/>
      <c r="B41" s="245"/>
      <c r="C41" s="245"/>
      <c r="D41" s="245"/>
      <c r="E41" s="245"/>
      <c r="F41" s="49">
        <v>2</v>
      </c>
      <c r="G41" s="239" t="str">
        <f>ﾃﾞｰﾀﾃｰﾌﾞﾙ!J9</f>
        <v>明石FC</v>
      </c>
      <c r="H41" s="233"/>
      <c r="I41" s="233"/>
      <c r="J41" s="233"/>
      <c r="K41" s="233"/>
      <c r="L41" s="233"/>
      <c r="M41" s="233"/>
      <c r="N41" s="118" t="str">
        <f>ﾃﾞｰﾀﾃｰﾌﾞﾙ!I9</f>
        <v>明石</v>
      </c>
      <c r="O41" s="47"/>
      <c r="P41" s="47"/>
      <c r="Q41" s="47"/>
      <c r="R41" s="42"/>
      <c r="S41" s="42"/>
      <c r="T41" s="42"/>
      <c r="U41" s="42"/>
      <c r="AE41" s="48"/>
      <c r="AI41" s="37">
        <f>COUNTIF(ﾀｲﾑｽｹｼﾞｭｰﾙ!$D$7:$O$19,G41)</f>
        <v>3</v>
      </c>
      <c r="AJ41" s="37" t="e">
        <f>COUNTIF(#REF!,#REF!)</f>
        <v>#REF!</v>
      </c>
      <c r="AK41" s="110"/>
      <c r="AL41" s="111"/>
    </row>
    <row r="42" spans="1:38" ht="17.25" x14ac:dyDescent="0.15">
      <c r="B42" s="50" t="str">
        <f>ﾃﾞｰﾀﾃｰﾌﾞﾙ!C4</f>
        <v>U-10</v>
      </c>
      <c r="C42" s="50"/>
      <c r="D42" s="50"/>
      <c r="F42" s="49">
        <v>3</v>
      </c>
      <c r="G42" s="239" t="str">
        <f>ﾃﾞｰﾀﾃｰﾌﾞﾙ!J10</f>
        <v>猪名川FC</v>
      </c>
      <c r="H42" s="233"/>
      <c r="I42" s="233"/>
      <c r="J42" s="233"/>
      <c r="K42" s="233"/>
      <c r="L42" s="233"/>
      <c r="M42" s="233"/>
      <c r="N42" s="118" t="str">
        <f>ﾃﾞｰﾀﾃｰﾌﾞﾙ!I10</f>
        <v>北摂</v>
      </c>
      <c r="AI42" s="37">
        <f>COUNTIF(ﾀｲﾑｽｹｼﾞｭｰﾙ!$D$7:$O$19,G45)</f>
        <v>2</v>
      </c>
      <c r="AJ42" s="37" t="e">
        <f>COUNTIF(#REF!,#REF!)</f>
        <v>#REF!</v>
      </c>
      <c r="AK42" s="110"/>
      <c r="AL42" s="111"/>
    </row>
    <row r="43" spans="1:38" x14ac:dyDescent="0.15">
      <c r="F43" s="49">
        <v>4</v>
      </c>
      <c r="G43" s="239" t="str">
        <f>ﾃﾞｰﾀﾃｰﾌﾞﾙ!J11</f>
        <v>加西FC</v>
      </c>
      <c r="H43" s="233"/>
      <c r="I43" s="233"/>
      <c r="J43" s="233"/>
      <c r="K43" s="233"/>
      <c r="L43" s="233"/>
      <c r="M43" s="233"/>
      <c r="N43" s="118" t="str">
        <f>ﾃﾞｰﾀﾃｰﾌﾞﾙ!I11</f>
        <v>北播磨</v>
      </c>
      <c r="O43" s="47"/>
      <c r="P43" s="47"/>
      <c r="Q43" s="47"/>
      <c r="T43" s="48"/>
      <c r="AI43" s="37">
        <f>COUNTIF(ﾀｲﾑｽｹｼﾞｭｰﾙ!$D$7:$O$19,G43)</f>
        <v>0</v>
      </c>
      <c r="AJ43" s="37" t="e">
        <f>COUNTIF(#REF!,#REF!)</f>
        <v>#REF!</v>
      </c>
      <c r="AK43" s="110"/>
      <c r="AL43" s="111"/>
    </row>
    <row r="44" spans="1:38" x14ac:dyDescent="0.15">
      <c r="F44" s="49">
        <v>5</v>
      </c>
      <c r="G44" s="239" t="str">
        <f>ﾃﾞｰﾀﾃｰﾌﾞﾙ!J12</f>
        <v>加西FC</v>
      </c>
      <c r="H44" s="233"/>
      <c r="I44" s="233"/>
      <c r="J44" s="233"/>
      <c r="K44" s="233"/>
      <c r="L44" s="233"/>
      <c r="M44" s="233"/>
      <c r="N44" s="118" t="s">
        <v>149</v>
      </c>
      <c r="O44" s="47"/>
      <c r="P44" s="47"/>
      <c r="Q44" s="47"/>
      <c r="T44" s="48"/>
      <c r="AI44" s="37">
        <f>COUNTIF(ﾀｲﾑｽｹｼﾞｭｰﾙ!$D$7:$O$19,G44)</f>
        <v>0</v>
      </c>
      <c r="AJ44" s="37" t="e">
        <f>COUNTIF(#REF!,#REF!)</f>
        <v>#REF!</v>
      </c>
      <c r="AK44" s="110"/>
      <c r="AL44" s="111"/>
    </row>
    <row r="45" spans="1:38" x14ac:dyDescent="0.15">
      <c r="A45" s="47"/>
      <c r="B45" s="47"/>
      <c r="C45" s="47"/>
      <c r="D45" s="47"/>
      <c r="E45" s="47"/>
      <c r="F45" s="49">
        <v>6</v>
      </c>
      <c r="G45" s="239" t="str">
        <f>ﾃﾞｰﾀﾃｰﾌﾞﾙ!J13</f>
        <v>東舞子SC</v>
      </c>
      <c r="H45" s="233"/>
      <c r="I45" s="233"/>
      <c r="J45" s="233"/>
      <c r="K45" s="233"/>
      <c r="L45" s="233"/>
      <c r="M45" s="233"/>
      <c r="N45" s="118" t="str">
        <f>ﾃﾞｰﾀﾃｰﾌﾞﾙ!I13</f>
        <v>神戸</v>
      </c>
      <c r="P45" s="47"/>
      <c r="Q45" s="47"/>
      <c r="AI45" s="37">
        <f>COUNTIF(ﾀｲﾑｽｹｼﾞｭｰﾙ!$D$7:$O$19,G42)</f>
        <v>3</v>
      </c>
      <c r="AJ45" s="37" t="e">
        <f>COUNTIF(#REF!,#REF!)</f>
        <v>#REF!</v>
      </c>
      <c r="AK45" s="110"/>
      <c r="AL45" s="111"/>
    </row>
    <row r="46" spans="1:38" x14ac:dyDescent="0.15">
      <c r="F46" s="49">
        <v>7</v>
      </c>
      <c r="G46" s="239" t="str">
        <f>ﾃﾞｰﾀﾃｰﾌﾞﾙ!J14</f>
        <v>篠山FC</v>
      </c>
      <c r="H46" s="233"/>
      <c r="I46" s="233"/>
      <c r="J46" s="233"/>
      <c r="K46" s="233"/>
      <c r="L46" s="233"/>
      <c r="M46" s="233"/>
      <c r="N46" s="118" t="str">
        <f>ﾃﾞｰﾀﾃｰﾌﾞﾙ!I14</f>
        <v>丹有</v>
      </c>
      <c r="O46" s="47"/>
      <c r="P46" s="47"/>
      <c r="Q46" s="47"/>
      <c r="AI46" s="37">
        <f>COUNTIF(ﾀｲﾑｽｹｼﾞｭｰﾙ!$D$7:$O$19,G46)</f>
        <v>2</v>
      </c>
      <c r="AJ46" s="37" t="e">
        <f>COUNTIF(#REF!,#REF!)</f>
        <v>#REF!</v>
      </c>
      <c r="AK46" s="110"/>
      <c r="AL46" s="111"/>
    </row>
    <row r="47" spans="1:38" x14ac:dyDescent="0.15">
      <c r="F47" s="49">
        <v>8</v>
      </c>
      <c r="G47" s="239" t="str">
        <f>ﾃﾞｰﾀﾃｰﾌﾞﾙ!J15</f>
        <v>日生中央SC</v>
      </c>
      <c r="H47" s="233"/>
      <c r="I47" s="233"/>
      <c r="J47" s="233"/>
      <c r="K47" s="233"/>
      <c r="L47" s="233"/>
      <c r="M47" s="233"/>
      <c r="N47" s="118" t="str">
        <f>ﾃﾞｰﾀﾃｰﾌﾞﾙ!I15</f>
        <v>北摂</v>
      </c>
      <c r="Q47" s="47"/>
      <c r="AI47" s="37">
        <f>COUNTIF(ﾀｲﾑｽｹｼﾞｭｰﾙ!$D$7:$O$19,G47)</f>
        <v>3</v>
      </c>
      <c r="AJ47" s="37" t="e">
        <f>COUNTIF(#REF!,#REF!)</f>
        <v>#REF!</v>
      </c>
      <c r="AK47" s="110"/>
      <c r="AL47" s="111"/>
    </row>
    <row r="48" spans="1:38" x14ac:dyDescent="0.15">
      <c r="A48" s="47"/>
      <c r="B48" s="47"/>
      <c r="C48" s="47"/>
      <c r="E48" s="47"/>
      <c r="F48" s="49">
        <v>9</v>
      </c>
      <c r="G48" s="239" t="str">
        <f>ﾃﾞｰﾀﾃｰﾌﾞﾙ!J16</f>
        <v>但馬南SC</v>
      </c>
      <c r="H48" s="233"/>
      <c r="I48" s="233"/>
      <c r="J48" s="233"/>
      <c r="K48" s="233"/>
      <c r="L48" s="233"/>
      <c r="M48" s="233"/>
      <c r="N48" s="118" t="str">
        <f>ﾃﾞｰﾀﾃｰﾌﾞﾙ!I16</f>
        <v>但馬</v>
      </c>
      <c r="AI48" s="37">
        <f>COUNTIF(ﾀｲﾑｽｹｼﾞｭｰﾙ!$D$7:$O$19,G48)</f>
        <v>3</v>
      </c>
      <c r="AJ48" s="37" t="e">
        <f>COUNTIF(#REF!,#REF!)</f>
        <v>#REF!</v>
      </c>
      <c r="AK48" s="110"/>
      <c r="AL48" s="111"/>
    </row>
    <row r="49" spans="5:38" x14ac:dyDescent="0.15">
      <c r="F49" s="37">
        <v>10</v>
      </c>
      <c r="G49" s="239" t="str">
        <f>ﾃﾞｰﾀﾃｰﾌﾞﾙ!J17</f>
        <v>荒井FC</v>
      </c>
      <c r="H49" s="233"/>
      <c r="I49" s="233"/>
      <c r="J49" s="233"/>
      <c r="K49" s="233"/>
      <c r="L49" s="233"/>
      <c r="M49" s="233"/>
      <c r="N49" s="118" t="str">
        <f>ﾃﾞｰﾀﾃｰﾌﾞﾙ!I17</f>
        <v>東播</v>
      </c>
      <c r="AE49" s="47"/>
      <c r="AI49" s="37">
        <f>COUNTIF(ﾀｲﾑｽｹｼﾞｭｰﾙ!$D$7:$O$19,G40)</f>
        <v>3</v>
      </c>
      <c r="AJ49" s="37" t="e">
        <f>COUNTIF(#REF!,#REF!)</f>
        <v>#REF!</v>
      </c>
      <c r="AK49" s="110"/>
      <c r="AL49" s="111"/>
    </row>
    <row r="50" spans="5:38" x14ac:dyDescent="0.15">
      <c r="F50" s="37">
        <v>11</v>
      </c>
      <c r="G50" s="239" t="str">
        <f>ﾃﾞｰﾀﾃｰﾌﾞﾙ!J18</f>
        <v>八千代SC</v>
      </c>
      <c r="H50" s="233"/>
      <c r="I50" s="233"/>
      <c r="J50" s="233"/>
      <c r="K50" s="233"/>
      <c r="L50" s="233"/>
      <c r="M50" s="233"/>
      <c r="N50" s="118" t="str">
        <f>ﾃﾞｰﾀﾃｰﾌﾞﾙ!I18</f>
        <v>北播磨</v>
      </c>
      <c r="AE50" s="47"/>
      <c r="AI50" s="37">
        <f>COUNTIF(ﾀｲﾑｽｹｼﾞｭｰﾙ!$D$7:$O$19,G50)</f>
        <v>2</v>
      </c>
      <c r="AJ50" s="37" t="e">
        <f>COUNTIF(#REF!,#REF!)</f>
        <v>#REF!</v>
      </c>
      <c r="AK50" s="110"/>
      <c r="AL50" s="111"/>
    </row>
    <row r="51" spans="5:38" x14ac:dyDescent="0.15">
      <c r="F51" s="37">
        <v>12</v>
      </c>
      <c r="G51" s="239" t="str">
        <f>ﾃﾞｰﾀﾃｰﾌﾞﾙ!J19</f>
        <v>旭FCジュニア</v>
      </c>
      <c r="H51" s="233"/>
      <c r="I51" s="233"/>
      <c r="J51" s="233"/>
      <c r="K51" s="233"/>
      <c r="L51" s="233"/>
      <c r="M51" s="233"/>
      <c r="N51" s="118" t="str">
        <f>ﾃﾞｰﾀﾃｰﾌﾞﾙ!I19</f>
        <v>北播磨</v>
      </c>
      <c r="AE51" s="47"/>
      <c r="AI51" s="37">
        <f>COUNTIF(ﾀｲﾑｽｹｼﾞｭｰﾙ!$D$7:$O$19,G51)</f>
        <v>3</v>
      </c>
      <c r="AJ51" s="37" t="e">
        <f>COUNTIF(#REF!,#REF!)</f>
        <v>#REF!</v>
      </c>
      <c r="AK51" s="110"/>
      <c r="AL51" s="111"/>
    </row>
    <row r="52" spans="5:38" x14ac:dyDescent="0.15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5:38" ht="14.25" thickBot="1" x14ac:dyDescent="0.2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5:38" x14ac:dyDescent="0.15">
      <c r="E54" s="42"/>
      <c r="F54" s="42"/>
      <c r="G54" s="46"/>
      <c r="H54" s="45" t="s">
        <v>49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4"/>
    </row>
    <row r="55" spans="5:38" x14ac:dyDescent="0.15">
      <c r="E55" s="42"/>
      <c r="F55" s="42"/>
      <c r="G55" s="43"/>
      <c r="H55" s="37" t="s">
        <v>146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1"/>
    </row>
    <row r="56" spans="5:38" x14ac:dyDescent="0.15">
      <c r="E56" s="42"/>
      <c r="F56" s="42"/>
      <c r="G56" s="43"/>
      <c r="I56" s="42" t="s">
        <v>56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5:38" x14ac:dyDescent="0.15">
      <c r="E57" s="42"/>
      <c r="F57" s="42"/>
      <c r="G57" s="43"/>
      <c r="H57" s="42" t="s">
        <v>50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5:38" x14ac:dyDescent="0.15">
      <c r="E58" s="42"/>
      <c r="F58" s="42"/>
      <c r="G58" s="43"/>
      <c r="H58" s="42" t="s">
        <v>51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5:38" ht="14.25" thickBot="1" x14ac:dyDescent="0.2"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8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topLeftCell="A13" workbookViewId="0">
      <selection activeCell="G23" sqref="G23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60" t="str">
        <f>ﾃﾞｰﾀﾃｰﾌﾞﾙ!C1</f>
        <v>チャレンジカップU-10</v>
      </c>
      <c r="C2" s="231"/>
      <c r="D2" s="231"/>
      <c r="E2" s="231"/>
      <c r="F2" s="231"/>
      <c r="G2" s="231"/>
      <c r="H2" s="231"/>
      <c r="I2" s="231"/>
      <c r="J2" s="231"/>
      <c r="K2" s="113" t="str">
        <f>ﾃﾞｰﾀﾃｰﾌﾞﾙ!C4</f>
        <v>U-10</v>
      </c>
      <c r="L2" s="5"/>
      <c r="M2" s="113" t="s">
        <v>85</v>
      </c>
      <c r="N2" s="5"/>
      <c r="O2" s="5"/>
      <c r="P2" s="5"/>
      <c r="Q2" s="5"/>
      <c r="R2" s="6"/>
      <c r="S2" s="6"/>
      <c r="T2" s="6"/>
      <c r="W2" s="140"/>
      <c r="X2" s="141"/>
      <c r="Y2" s="141"/>
      <c r="Z2" s="141"/>
      <c r="AA2" s="141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社FCジュニア</v>
      </c>
      <c r="E4" s="19"/>
      <c r="F4" s="20"/>
      <c r="G4" s="19" t="str">
        <f>B6</f>
        <v>明石FC</v>
      </c>
      <c r="H4" s="19"/>
      <c r="I4" s="19"/>
      <c r="J4" s="21" t="str">
        <f>B7</f>
        <v>猪名川FC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0" t="s">
        <v>98</v>
      </c>
      <c r="V4" s="150" t="s">
        <v>99</v>
      </c>
      <c r="W4" s="151" t="s">
        <v>100</v>
      </c>
      <c r="X4" s="151"/>
      <c r="Y4" s="143"/>
      <c r="Z4" s="144"/>
      <c r="AA4" s="142"/>
    </row>
    <row r="5" spans="2:32" ht="27.95" customHeight="1" thickTop="1" x14ac:dyDescent="0.15">
      <c r="B5" s="90" t="str">
        <f>ﾃﾞｰﾀﾃｰﾌﾞﾙ!C8</f>
        <v>社FCジュニア</v>
      </c>
      <c r="C5" s="101" t="str">
        <f>ﾃﾞｰﾀﾃｰﾌﾞﾙ!D8</f>
        <v>北播磨</v>
      </c>
      <c r="D5" s="127"/>
      <c r="E5" s="126" t="s">
        <v>16</v>
      </c>
      <c r="F5" s="124"/>
      <c r="G5" s="129" t="str">
        <f>ﾀｲﾑｽｹｼﾞｭｰﾙ!E7</f>
        <v>.</v>
      </c>
      <c r="H5" s="130" t="str">
        <f>IF(ISTEXT(G5),"",IF(G5&gt;=I5,IF(G5=I5,"△","○"),"●"))</f>
        <v/>
      </c>
      <c r="I5" s="131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3">
        <f>COUNTIF(D5:L5,"○")</f>
        <v>0</v>
      </c>
      <c r="V5" s="153">
        <f>COUNTIF(D5:L5,"△")</f>
        <v>0</v>
      </c>
      <c r="W5" s="154">
        <f>(U5*3)+V5</f>
        <v>0</v>
      </c>
      <c r="X5" s="145"/>
      <c r="Y5" s="145"/>
      <c r="Z5" s="145"/>
      <c r="AA5" s="145"/>
    </row>
    <row r="6" spans="2:32" ht="27.95" customHeight="1" x14ac:dyDescent="0.15">
      <c r="B6" s="90" t="str">
        <f>ﾃﾞｰﾀﾃｰﾌﾞﾙ!C9</f>
        <v>明石FC</v>
      </c>
      <c r="C6" s="102" t="str">
        <f>ﾃﾞｰﾀﾃｰﾌﾞﾙ!D9</f>
        <v>明石</v>
      </c>
      <c r="D6" s="65" t="str">
        <f>I5</f>
        <v>.</v>
      </c>
      <c r="E6" s="66" t="str">
        <f>IF(ISTEXT(D6),"",IF(D6&gt;=F6,IF(D6=F6,"△","○"),"●"))</f>
        <v/>
      </c>
      <c r="F6" s="128" t="str">
        <f>G5</f>
        <v>.</v>
      </c>
      <c r="G6" s="132"/>
      <c r="H6" s="133" t="s">
        <v>16</v>
      </c>
      <c r="I6" s="134"/>
      <c r="J6" s="135" t="str">
        <f>ﾀｲﾑｽｹｼﾞｭｰﾙ!E11</f>
        <v>.</v>
      </c>
      <c r="K6" s="130" t="str">
        <f>IF(ISTEXT(J6),"",IF(J6&gt;=L6,IF(J6=L6,"△","○"),"●"))</f>
        <v/>
      </c>
      <c r="L6" s="136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3">
        <f>COUNTIF(D6:L6,"○")</f>
        <v>0</v>
      </c>
      <c r="V6" s="153">
        <f>COUNTIF(D6:L6,"△")</f>
        <v>0</v>
      </c>
      <c r="W6" s="154">
        <f>(U6*3)+V6</f>
        <v>0</v>
      </c>
      <c r="X6" s="145"/>
      <c r="Y6" s="145"/>
      <c r="Z6" s="146"/>
      <c r="AA6" s="146"/>
    </row>
    <row r="7" spans="2:32" s="31" customFormat="1" ht="27.95" customHeight="1" thickBot="1" x14ac:dyDescent="0.2">
      <c r="B7" s="93" t="str">
        <f>ﾃﾞｰﾀﾃｰﾌﾞﾙ!C10</f>
        <v>猪名川FC</v>
      </c>
      <c r="C7" s="103" t="str">
        <f>ﾃﾞｰﾀﾃｰﾌﾞﾙ!D10</f>
        <v>北摂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7"/>
      <c r="K7" s="138" t="s">
        <v>16</v>
      </c>
      <c r="L7" s="139"/>
      <c r="M7" s="152"/>
      <c r="N7" s="100"/>
      <c r="O7" s="100"/>
      <c r="P7" s="97"/>
      <c r="Q7" s="98"/>
      <c r="R7" s="30"/>
      <c r="S7" s="30"/>
      <c r="T7" s="16"/>
      <c r="U7" s="153">
        <f>COUNTIF(D7:L7,"○")</f>
        <v>0</v>
      </c>
      <c r="V7" s="153">
        <f>COUNTIF(D7:L7,"△")</f>
        <v>0</v>
      </c>
      <c r="W7" s="154">
        <f>(U7*3)+V7</f>
        <v>0</v>
      </c>
      <c r="X7" s="145"/>
      <c r="Y7" s="145"/>
      <c r="Z7" s="146"/>
      <c r="AA7" s="146"/>
      <c r="AB7" s="147"/>
      <c r="AC7" s="147"/>
      <c r="AD7" s="147"/>
      <c r="AE7" s="147"/>
      <c r="AF7" s="147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3"/>
      <c r="V8" s="153"/>
      <c r="W8" s="155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加西FC　A</v>
      </c>
      <c r="E9" s="68"/>
      <c r="F9" s="69"/>
      <c r="G9" s="68" t="str">
        <f>B11</f>
        <v>東舞子SC</v>
      </c>
      <c r="H9" s="68"/>
      <c r="I9" s="68"/>
      <c r="J9" s="70" t="str">
        <f>B12</f>
        <v>篠山FC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3"/>
      <c r="V9" s="153"/>
      <c r="W9" s="155"/>
      <c r="X9" s="142"/>
      <c r="Y9" s="143"/>
      <c r="Z9" s="144"/>
      <c r="AA9" s="148"/>
    </row>
    <row r="10" spans="2:32" s="31" customFormat="1" ht="27.95" customHeight="1" thickTop="1" x14ac:dyDescent="0.15">
      <c r="B10" s="90" t="str">
        <f>ﾃﾞｰﾀﾃｰﾌﾞﾙ!C11</f>
        <v>加西FC　A</v>
      </c>
      <c r="C10" s="102" t="str">
        <f>ﾃﾞｰﾀﾃｰﾌﾞﾙ!D11</f>
        <v>北播磨</v>
      </c>
      <c r="D10" s="127"/>
      <c r="E10" s="126" t="s">
        <v>16</v>
      </c>
      <c r="F10" s="124"/>
      <c r="G10" s="129" t="str">
        <f>ﾀｲﾑｽｹｼﾞｭｰﾙ!L7</f>
        <v>.</v>
      </c>
      <c r="H10" s="130" t="str">
        <f>IF(ISTEXT(G10),"",IF(G10&gt;=I10,IF(G10=I10,"△","○"),"●"))</f>
        <v/>
      </c>
      <c r="I10" s="131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3">
        <f>COUNTIF(D10:L10,"○")</f>
        <v>0</v>
      </c>
      <c r="V10" s="153">
        <f>COUNTIF(D10:L10,"△")</f>
        <v>0</v>
      </c>
      <c r="W10" s="154">
        <f>(U10*3)+V10</f>
        <v>0</v>
      </c>
      <c r="X10" s="146"/>
      <c r="Y10" s="146"/>
      <c r="Z10" s="145"/>
      <c r="AA10" s="145"/>
      <c r="AB10" s="147"/>
      <c r="AC10" s="147"/>
      <c r="AD10" s="147"/>
      <c r="AE10" s="147"/>
      <c r="AF10" s="147"/>
    </row>
    <row r="11" spans="2:32" ht="27.95" customHeight="1" x14ac:dyDescent="0.15">
      <c r="B11" s="90" t="str">
        <f>ﾃﾞｰﾀﾃｰﾌﾞﾙ!C12</f>
        <v>東舞子SC</v>
      </c>
      <c r="C11" s="102" t="str">
        <f>ﾃﾞｰﾀﾃｰﾌﾞﾙ!D12</f>
        <v>神戸</v>
      </c>
      <c r="D11" s="65" t="str">
        <f>I10</f>
        <v>.</v>
      </c>
      <c r="E11" s="66" t="str">
        <f>IF(ISTEXT(D11),"",IF(D11&gt;=F11,IF(D11=F11,"△","○"),"●"))</f>
        <v/>
      </c>
      <c r="F11" s="128" t="str">
        <f>G10</f>
        <v>.</v>
      </c>
      <c r="G11" s="132"/>
      <c r="H11" s="133" t="s">
        <v>16</v>
      </c>
      <c r="I11" s="134"/>
      <c r="J11" s="135" t="str">
        <f>ﾀｲﾑｽｹｼﾞｭｰﾙ!L11</f>
        <v>.</v>
      </c>
      <c r="K11" s="130" t="str">
        <f>IF(ISTEXT(J11),"",IF(J11&gt;=L11,IF(J11=L11,"△","○"),"●"))</f>
        <v/>
      </c>
      <c r="L11" s="136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3">
        <f>COUNTIF(D11:L11,"○")</f>
        <v>0</v>
      </c>
      <c r="V11" s="153">
        <f>COUNTIF(D11:L11,"△")</f>
        <v>0</v>
      </c>
      <c r="W11" s="154">
        <f>(U11*3)+V11</f>
        <v>0</v>
      </c>
      <c r="X11" s="145"/>
      <c r="Y11" s="145"/>
      <c r="Z11" s="146"/>
      <c r="AA11" s="146"/>
    </row>
    <row r="12" spans="2:32" ht="27.95" customHeight="1" thickBot="1" x14ac:dyDescent="0.2">
      <c r="B12" s="93" t="str">
        <f>ﾃﾞｰﾀﾃｰﾌﾞﾙ!C13</f>
        <v>篠山FC</v>
      </c>
      <c r="C12" s="103" t="str">
        <f>ﾃﾞｰﾀﾃｰﾌﾞﾙ!D13</f>
        <v>丹有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7"/>
      <c r="K12" s="138" t="s">
        <v>16</v>
      </c>
      <c r="L12" s="139"/>
      <c r="M12" s="152"/>
      <c r="N12" s="100"/>
      <c r="O12" s="100"/>
      <c r="P12" s="97"/>
      <c r="Q12" s="98"/>
      <c r="R12" s="30"/>
      <c r="S12" s="30"/>
      <c r="T12" s="16"/>
      <c r="U12" s="153">
        <f>COUNTIF(D12:L12,"○")</f>
        <v>0</v>
      </c>
      <c r="V12" s="153">
        <f>COUNTIF(D12:L12,"△")</f>
        <v>0</v>
      </c>
      <c r="W12" s="154">
        <f>(U12*3)+V12</f>
        <v>0</v>
      </c>
      <c r="X12" s="145"/>
      <c r="Y12" s="145"/>
      <c r="Z12" s="145"/>
      <c r="AA12" s="146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3"/>
      <c r="V13" s="153"/>
      <c r="W13" s="155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旭FCジュニア</v>
      </c>
      <c r="E14" s="68"/>
      <c r="F14" s="69"/>
      <c r="G14" s="68" t="str">
        <f>B16</f>
        <v>日生中央SC</v>
      </c>
      <c r="H14" s="68"/>
      <c r="I14" s="68"/>
      <c r="J14" s="70" t="str">
        <f>B17</f>
        <v>但馬南SC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3"/>
      <c r="V14" s="153"/>
      <c r="W14" s="155"/>
      <c r="X14" s="142"/>
      <c r="Y14" s="143"/>
      <c r="Z14" s="144"/>
      <c r="AA14" s="148"/>
    </row>
    <row r="15" spans="2:32" ht="27.95" customHeight="1" thickTop="1" x14ac:dyDescent="0.15">
      <c r="B15" s="90" t="str">
        <f>ﾃﾞｰﾀﾃｰﾌﾞﾙ!C14</f>
        <v>旭FCジュニア</v>
      </c>
      <c r="C15" s="102" t="str">
        <f>ﾃﾞｰﾀﾃｰﾌﾞﾙ!D14</f>
        <v>北播磨</v>
      </c>
      <c r="D15" s="127"/>
      <c r="E15" s="126" t="s">
        <v>16</v>
      </c>
      <c r="F15" s="124"/>
      <c r="G15" s="129" t="str">
        <f>ﾀｲﾑｽｹｼﾞｭｰﾙ!E8</f>
        <v>.</v>
      </c>
      <c r="H15" s="130" t="str">
        <f>IF(ISTEXT(G15),"",IF(G15&gt;=I15,IF(G15=I15,"△","○"),"●"))</f>
        <v/>
      </c>
      <c r="I15" s="131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3">
        <f>COUNTIF(D15:L15,"○")</f>
        <v>0</v>
      </c>
      <c r="V15" s="153">
        <f>COUNTIF(D15:L15,"△")</f>
        <v>0</v>
      </c>
      <c r="W15" s="154">
        <f>(U15*3)+V15</f>
        <v>0</v>
      </c>
      <c r="X15" s="145"/>
      <c r="Y15" s="145"/>
      <c r="Z15" s="145"/>
      <c r="AA15" s="145"/>
    </row>
    <row r="16" spans="2:32" s="31" customFormat="1" ht="27.95" customHeight="1" x14ac:dyDescent="0.15">
      <c r="B16" s="90" t="str">
        <f>ﾃﾞｰﾀﾃｰﾌﾞﾙ!C15</f>
        <v>日生中央SC</v>
      </c>
      <c r="C16" s="102" t="str">
        <f>ﾃﾞｰﾀﾃｰﾌﾞﾙ!D15</f>
        <v>北摂</v>
      </c>
      <c r="D16" s="65" t="str">
        <f>I15</f>
        <v>.</v>
      </c>
      <c r="E16" s="66" t="str">
        <f>IF(ISTEXT(D16),"",IF(D16&gt;=F16,IF(D16=F16,"△","○"),"●"))</f>
        <v/>
      </c>
      <c r="F16" s="128" t="str">
        <f>G15</f>
        <v>.</v>
      </c>
      <c r="G16" s="132"/>
      <c r="H16" s="133" t="s">
        <v>16</v>
      </c>
      <c r="I16" s="134"/>
      <c r="J16" s="135" t="str">
        <f>ﾀｲﾑｽｹｼﾞｭｰﾙ!E12</f>
        <v>.</v>
      </c>
      <c r="K16" s="130" t="str">
        <f>IF(ISTEXT(J16),"",IF(J16&gt;=L16,IF(J16=L16,"△","○"),"●"))</f>
        <v/>
      </c>
      <c r="L16" s="136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3">
        <f>COUNTIF(D16:L16,"○")</f>
        <v>0</v>
      </c>
      <c r="V16" s="153">
        <f>COUNTIF(D16:L16,"△")</f>
        <v>0</v>
      </c>
      <c r="W16" s="154">
        <f>(U16*3)+V16</f>
        <v>0</v>
      </c>
      <c r="X16" s="146"/>
      <c r="Y16" s="146"/>
      <c r="Z16" s="146"/>
      <c r="AA16" s="146"/>
      <c r="AB16" s="147"/>
      <c r="AC16" s="147"/>
      <c r="AD16" s="147"/>
      <c r="AE16" s="147"/>
      <c r="AF16" s="147"/>
    </row>
    <row r="17" spans="2:32" ht="27.95" customHeight="1" thickBot="1" x14ac:dyDescent="0.2">
      <c r="B17" s="93" t="str">
        <f>ﾃﾞｰﾀﾃｰﾌﾞﾙ!C16</f>
        <v>但馬南SC</v>
      </c>
      <c r="C17" s="103" t="str">
        <f>ﾃﾞｰﾀﾃｰﾌﾞﾙ!D16</f>
        <v>但馬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7"/>
      <c r="K17" s="138" t="s">
        <v>16</v>
      </c>
      <c r="L17" s="139"/>
      <c r="M17" s="152"/>
      <c r="N17" s="100"/>
      <c r="O17" s="100"/>
      <c r="P17" s="97"/>
      <c r="Q17" s="98"/>
      <c r="R17" s="30"/>
      <c r="S17" s="30"/>
      <c r="T17" s="16"/>
      <c r="U17" s="153">
        <f>COUNTIF(D17:L17,"○")</f>
        <v>0</v>
      </c>
      <c r="V17" s="153">
        <f>COUNTIF(D17:L17,"△")</f>
        <v>0</v>
      </c>
      <c r="W17" s="154">
        <f>(U17*3)+V17</f>
        <v>0</v>
      </c>
      <c r="X17" s="145"/>
      <c r="Y17" s="145"/>
      <c r="Z17" s="145"/>
      <c r="AA17" s="146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3"/>
      <c r="V18" s="153"/>
      <c r="W18" s="155"/>
      <c r="X18" s="15"/>
      <c r="Y18" s="15"/>
      <c r="Z18" s="15"/>
      <c r="AA18" s="30"/>
    </row>
    <row r="19" spans="2:32" ht="27.95" customHeight="1" thickBot="1" x14ac:dyDescent="0.2">
      <c r="B19" s="92" t="s">
        <v>57</v>
      </c>
      <c r="C19" s="8" t="s">
        <v>11</v>
      </c>
      <c r="D19" s="68" t="str">
        <f>B20</f>
        <v>加西FC　B</v>
      </c>
      <c r="E19" s="68"/>
      <c r="F19" s="69"/>
      <c r="G19" s="68" t="str">
        <f>B21</f>
        <v>荒井FC</v>
      </c>
      <c r="H19" s="68"/>
      <c r="I19" s="68"/>
      <c r="J19" s="70" t="str">
        <f>B22</f>
        <v>八千代SC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3"/>
      <c r="V19" s="153"/>
      <c r="W19" s="155"/>
      <c r="X19" s="142"/>
      <c r="Y19" s="143"/>
      <c r="Z19" s="144"/>
      <c r="AA19" s="148"/>
    </row>
    <row r="20" spans="2:32" ht="27.95" customHeight="1" thickTop="1" x14ac:dyDescent="0.15">
      <c r="B20" s="90" t="str">
        <f>ﾃﾞｰﾀﾃｰﾌﾞﾙ!C17</f>
        <v>加西FC　B</v>
      </c>
      <c r="C20" s="102" t="str">
        <f>ﾃﾞｰﾀﾃｰﾌﾞﾙ!D17</f>
        <v>北播磨</v>
      </c>
      <c r="D20" s="127"/>
      <c r="E20" s="126" t="s">
        <v>16</v>
      </c>
      <c r="F20" s="124"/>
      <c r="G20" s="129" t="str">
        <f>ﾀｲﾑｽｹｼﾞｭｰﾙ!L8</f>
        <v>.</v>
      </c>
      <c r="H20" s="130" t="str">
        <f>IF(ISTEXT(G20),"",IF(G20&gt;=I20,IF(G20=I20,"△","○"),"●"))</f>
        <v/>
      </c>
      <c r="I20" s="131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3">
        <f>COUNTIF(D20:L20,"○")</f>
        <v>0</v>
      </c>
      <c r="V20" s="153">
        <f>COUNTIF(D20:L20,"△")</f>
        <v>0</v>
      </c>
      <c r="W20" s="154">
        <f>(U20*3)+V20</f>
        <v>0</v>
      </c>
      <c r="X20" s="145"/>
      <c r="Y20" s="145"/>
      <c r="Z20" s="145"/>
      <c r="AA20" s="145"/>
    </row>
    <row r="21" spans="2:32" s="31" customFormat="1" ht="27.95" customHeight="1" x14ac:dyDescent="0.15">
      <c r="B21" s="90" t="str">
        <f>ﾃﾞｰﾀﾃｰﾌﾞﾙ!C18</f>
        <v>荒井FC</v>
      </c>
      <c r="C21" s="102" t="str">
        <f>ﾃﾞｰﾀﾃｰﾌﾞﾙ!D18</f>
        <v>東播</v>
      </c>
      <c r="D21" s="65" t="str">
        <f>I20</f>
        <v>.</v>
      </c>
      <c r="E21" s="66" t="str">
        <f>IF(ISTEXT(D21),"",IF(D21&gt;=F21,IF(D21=F21,"△","○"),"●"))</f>
        <v/>
      </c>
      <c r="F21" s="128" t="str">
        <f>G20</f>
        <v>.</v>
      </c>
      <c r="G21" s="132"/>
      <c r="H21" s="133" t="s">
        <v>16</v>
      </c>
      <c r="I21" s="134"/>
      <c r="J21" s="135" t="str">
        <f>ﾀｲﾑｽｹｼﾞｭｰﾙ!L12</f>
        <v>.</v>
      </c>
      <c r="K21" s="130" t="str">
        <f>IF(ISTEXT(J21),"",IF(J21&gt;=L21,IF(J21=L21,"△","○"),"●"))</f>
        <v/>
      </c>
      <c r="L21" s="136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3">
        <f>COUNTIF(D21:L21,"○")</f>
        <v>0</v>
      </c>
      <c r="V21" s="153">
        <f>COUNTIF(D21:L21,"△")</f>
        <v>0</v>
      </c>
      <c r="W21" s="154">
        <f>(U21*3)+V21</f>
        <v>0</v>
      </c>
      <c r="X21" s="146"/>
      <c r="Y21" s="146"/>
      <c r="Z21" s="146"/>
      <c r="AA21" s="146"/>
      <c r="AB21" s="147"/>
      <c r="AC21" s="147"/>
      <c r="AD21" s="147"/>
      <c r="AE21" s="147"/>
      <c r="AF21" s="147"/>
    </row>
    <row r="22" spans="2:32" ht="27.95" customHeight="1" thickBot="1" x14ac:dyDescent="0.2">
      <c r="B22" s="93" t="str">
        <f>ﾃﾞｰﾀﾃｰﾌﾞﾙ!C19</f>
        <v>八千代SC</v>
      </c>
      <c r="C22" s="103" t="str">
        <f>ﾃﾞｰﾀﾃｰﾌﾞﾙ!D19</f>
        <v>北播磨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7"/>
      <c r="K22" s="138" t="s">
        <v>16</v>
      </c>
      <c r="L22" s="139"/>
      <c r="M22" s="152"/>
      <c r="N22" s="100"/>
      <c r="O22" s="100"/>
      <c r="P22" s="97"/>
      <c r="Q22" s="98"/>
      <c r="R22" s="30"/>
      <c r="S22" s="30"/>
      <c r="T22" s="16"/>
      <c r="U22" s="153">
        <f>COUNTIF(D22:L22,"○")</f>
        <v>0</v>
      </c>
      <c r="V22" s="153">
        <f>COUNTIF(D22:L22,"△")</f>
        <v>0</v>
      </c>
      <c r="W22" s="154">
        <f>(U22*3)+V22</f>
        <v>0</v>
      </c>
      <c r="X22" s="145"/>
      <c r="Y22" s="145"/>
      <c r="Z22" s="145"/>
      <c r="AA22" s="146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3" t="str">
        <f>ﾃﾞｰﾀﾃｰﾌﾞﾙ!C1</f>
        <v>チャレンジカップU-10</v>
      </c>
      <c r="Q26" s="114"/>
      <c r="AA26" s="149"/>
    </row>
    <row r="27" spans="2:32" ht="15.95" customHeight="1" x14ac:dyDescent="0.15">
      <c r="B27" s="114" t="str">
        <f>ﾃﾞｰﾀﾃｰﾌﾞﾙ!C4</f>
        <v>U-10</v>
      </c>
      <c r="G27" s="169" t="s">
        <v>103</v>
      </c>
      <c r="H27" s="170"/>
      <c r="I27" s="170"/>
      <c r="J27" s="171"/>
    </row>
    <row r="28" spans="2:32" ht="24" customHeight="1" x14ac:dyDescent="0.15">
      <c r="B28" s="108" t="s">
        <v>79</v>
      </c>
      <c r="G28" s="261" t="str">
        <f>ﾃﾞｰﾀﾃｰﾌﾞﾙ!C28</f>
        <v>.</v>
      </c>
      <c r="H28" s="262"/>
      <c r="I28" s="262"/>
      <c r="J28" s="263"/>
    </row>
    <row r="29" spans="2:32" ht="15.95" customHeight="1" x14ac:dyDescent="0.15">
      <c r="I29" s="176"/>
      <c r="J29" s="162"/>
      <c r="L29" s="169" t="s">
        <v>104</v>
      </c>
      <c r="M29" s="170"/>
      <c r="N29" s="170"/>
      <c r="O29" s="171"/>
    </row>
    <row r="30" spans="2:32" ht="24" customHeight="1" x14ac:dyDescent="0.15">
      <c r="F30" s="106"/>
      <c r="G30" s="175"/>
      <c r="H30" s="175" t="str">
        <f>ﾀｲﾑｽｹｼﾞｭｰﾙ!E19</f>
        <v>.</v>
      </c>
      <c r="I30" s="174" t="str">
        <f>ﾀｲﾑｽｹｼﾞｭｰﾙ!G19</f>
        <v>.</v>
      </c>
      <c r="J30" s="175"/>
      <c r="K30" s="106"/>
      <c r="L30" s="264" t="str">
        <f>ﾃﾞｰﾀﾃｰﾌﾞﾙ!C29</f>
        <v>.</v>
      </c>
      <c r="M30" s="265"/>
      <c r="N30" s="265"/>
      <c r="O30" s="266"/>
    </row>
    <row r="31" spans="2:32" ht="20.100000000000001" customHeight="1" x14ac:dyDescent="0.15">
      <c r="F31" s="106"/>
      <c r="G31" s="207"/>
      <c r="H31" s="172"/>
      <c r="I31" s="172"/>
      <c r="J31" s="173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4" t="str">
        <f>ﾀｲﾑｽｹｼﾞｭｰﾙ!G15</f>
        <v>.</v>
      </c>
      <c r="H32" s="107"/>
      <c r="I32" s="107"/>
      <c r="J32" s="178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6"/>
      <c r="G33" s="105"/>
      <c r="H33" s="164"/>
      <c r="I33" s="177"/>
      <c r="J33" s="176"/>
      <c r="K33" s="166"/>
    </row>
    <row r="34" spans="2:16" ht="20.100000000000001" customHeight="1" x14ac:dyDescent="0.15">
      <c r="F34" s="165"/>
      <c r="G34" s="163"/>
      <c r="H34" s="165"/>
      <c r="I34" s="167"/>
      <c r="J34" s="105"/>
      <c r="K34" s="167"/>
    </row>
    <row r="35" spans="2:16" ht="20.100000000000001" customHeight="1" x14ac:dyDescent="0.15">
      <c r="E35" s="267" t="s">
        <v>75</v>
      </c>
      <c r="F35" s="268"/>
      <c r="G35" s="267" t="s">
        <v>76</v>
      </c>
      <c r="H35" s="268"/>
      <c r="I35" s="267" t="s">
        <v>77</v>
      </c>
      <c r="J35" s="269"/>
      <c r="K35" s="267" t="s">
        <v>78</v>
      </c>
      <c r="L35" s="268"/>
    </row>
    <row r="36" spans="2:16" ht="20.100000000000001" customHeight="1" x14ac:dyDescent="0.15">
      <c r="E36" s="255" t="str">
        <f>ﾃﾞｰﾀﾃｰﾌﾞﾙ!C32</f>
        <v>.</v>
      </c>
      <c r="F36" s="256"/>
      <c r="G36" s="257" t="str">
        <f>ﾃﾞｰﾀﾃｰﾌﾞﾙ!C35</f>
        <v>.</v>
      </c>
      <c r="H36" s="256"/>
      <c r="I36" s="255" t="str">
        <f>ﾃﾞｰﾀﾃｰﾌﾞﾙ!C38</f>
        <v>.</v>
      </c>
      <c r="J36" s="256"/>
      <c r="K36" s="255" t="str">
        <f>ﾃﾞｰﾀﾃｰﾌﾞﾙ!C41</f>
        <v>.</v>
      </c>
      <c r="L36" s="256"/>
    </row>
    <row r="37" spans="2:16" ht="20.100000000000001" customHeight="1" x14ac:dyDescent="0.15">
      <c r="E37" s="257"/>
      <c r="F37" s="256"/>
      <c r="G37" s="257"/>
      <c r="H37" s="256"/>
      <c r="I37" s="257"/>
      <c r="J37" s="256"/>
      <c r="K37" s="257"/>
      <c r="L37" s="256"/>
    </row>
    <row r="38" spans="2:16" ht="20.100000000000001" customHeight="1" x14ac:dyDescent="0.15">
      <c r="E38" s="257"/>
      <c r="F38" s="256"/>
      <c r="G38" s="257"/>
      <c r="H38" s="256"/>
      <c r="I38" s="257"/>
      <c r="J38" s="256"/>
      <c r="K38" s="257"/>
      <c r="L38" s="256"/>
    </row>
    <row r="39" spans="2:16" ht="20.100000000000001" customHeight="1" x14ac:dyDescent="0.15">
      <c r="E39" s="257"/>
      <c r="F39" s="256"/>
      <c r="G39" s="257"/>
      <c r="H39" s="256"/>
      <c r="I39" s="257"/>
      <c r="J39" s="256"/>
      <c r="K39" s="257"/>
      <c r="L39" s="256"/>
    </row>
    <row r="40" spans="2:16" ht="20.100000000000001" customHeight="1" x14ac:dyDescent="0.15">
      <c r="E40" s="257"/>
      <c r="F40" s="256"/>
      <c r="G40" s="257"/>
      <c r="H40" s="256"/>
      <c r="I40" s="257"/>
      <c r="J40" s="256"/>
      <c r="K40" s="257"/>
      <c r="L40" s="256"/>
    </row>
    <row r="41" spans="2:16" ht="20.100000000000001" customHeight="1" x14ac:dyDescent="0.15">
      <c r="E41" s="258"/>
      <c r="F41" s="259"/>
      <c r="G41" s="258"/>
      <c r="H41" s="259"/>
      <c r="I41" s="258"/>
      <c r="J41" s="259"/>
      <c r="K41" s="258"/>
      <c r="L41" s="259"/>
    </row>
    <row r="42" spans="2:16" ht="20.100000000000001" customHeight="1" x14ac:dyDescent="0.15">
      <c r="F42" s="162"/>
      <c r="G42" s="215"/>
      <c r="H42" s="214"/>
      <c r="I42" s="214"/>
      <c r="J42" s="216"/>
      <c r="K42" s="162"/>
    </row>
    <row r="43" spans="2:16" ht="20.100000000000001" customHeight="1" x14ac:dyDescent="0.15">
      <c r="H43" s="175" t="str">
        <f>ﾀｲﾑｽｹｼﾞｭｰﾙ!L19</f>
        <v>.</v>
      </c>
      <c r="I43" s="174" t="str">
        <f>ﾀｲﾑｽｹｼﾞｭｰﾙ!N19</f>
        <v>.</v>
      </c>
      <c r="J43" s="163"/>
      <c r="K43" s="105"/>
    </row>
    <row r="44" spans="2:16" ht="15.95" customHeight="1" x14ac:dyDescent="0.15">
      <c r="G44" s="169" t="s">
        <v>105</v>
      </c>
      <c r="H44" s="170"/>
      <c r="I44" s="170"/>
      <c r="J44" s="171"/>
    </row>
    <row r="45" spans="2:16" ht="24" customHeight="1" x14ac:dyDescent="0.15">
      <c r="G45" s="264" t="str">
        <f>ﾃﾞｰﾀﾃｰﾌﾞﾙ!C30</f>
        <v>.</v>
      </c>
      <c r="H45" s="265"/>
      <c r="I45" s="265"/>
      <c r="J45" s="266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80</v>
      </c>
      <c r="D48" s="7" t="s">
        <v>68</v>
      </c>
      <c r="H48" s="7" t="s">
        <v>69</v>
      </c>
      <c r="L48" s="7" t="s">
        <v>70</v>
      </c>
      <c r="P48" s="7" t="s">
        <v>71</v>
      </c>
    </row>
    <row r="49" spans="4:25" ht="20.100000000000001" customHeight="1" x14ac:dyDescent="0.15">
      <c r="D49" s="249" t="str">
        <f>ﾃﾞｰﾀﾃｰﾌﾞﾙ!C33</f>
        <v>.</v>
      </c>
      <c r="E49" s="250"/>
      <c r="F49" s="251"/>
      <c r="G49" s="168"/>
      <c r="H49" s="249" t="str">
        <f>ﾃﾞｰﾀﾃｰﾌﾞﾙ!C36</f>
        <v>.</v>
      </c>
      <c r="I49" s="250"/>
      <c r="J49" s="251"/>
      <c r="K49" s="106"/>
      <c r="L49" s="249" t="str">
        <f>ﾃﾞｰﾀﾃｰﾌﾞﾙ!C34</f>
        <v>.</v>
      </c>
      <c r="M49" s="250"/>
      <c r="N49" s="251"/>
      <c r="O49" s="168"/>
      <c r="P49" s="249" t="str">
        <f>ﾃﾞｰﾀﾃｰﾌﾞﾙ!C37</f>
        <v>.</v>
      </c>
      <c r="Q49" s="250"/>
      <c r="R49" s="251"/>
    </row>
    <row r="50" spans="4:25" ht="20.100000000000001" customHeight="1" x14ac:dyDescent="0.15">
      <c r="D50" s="252"/>
      <c r="E50" s="253"/>
      <c r="F50" s="254"/>
      <c r="G50" s="106" t="s">
        <v>81</v>
      </c>
      <c r="H50" s="252"/>
      <c r="I50" s="253"/>
      <c r="J50" s="254"/>
      <c r="K50" s="106"/>
      <c r="L50" s="252"/>
      <c r="M50" s="253"/>
      <c r="N50" s="254"/>
      <c r="O50" s="106" t="s">
        <v>81</v>
      </c>
      <c r="P50" s="252"/>
      <c r="Q50" s="253"/>
      <c r="R50" s="254"/>
      <c r="Y50" s="107"/>
    </row>
    <row r="51" spans="4:25" ht="20.100000000000001" customHeight="1" x14ac:dyDescent="0.15">
      <c r="D51" s="7" t="s">
        <v>72</v>
      </c>
      <c r="H51" s="7" t="s">
        <v>82</v>
      </c>
      <c r="L51" s="7" t="s">
        <v>73</v>
      </c>
      <c r="P51" s="7" t="s">
        <v>74</v>
      </c>
    </row>
    <row r="52" spans="4:25" ht="20.100000000000001" customHeight="1" x14ac:dyDescent="0.15">
      <c r="D52" s="249" t="str">
        <f>ﾃﾞｰﾀﾃｰﾌﾞﾙ!C39</f>
        <v>.</v>
      </c>
      <c r="E52" s="250"/>
      <c r="F52" s="251"/>
      <c r="G52" s="168"/>
      <c r="H52" s="249" t="str">
        <f>ﾃﾞｰﾀﾃｰﾌﾞﾙ!C42</f>
        <v>.</v>
      </c>
      <c r="I52" s="250"/>
      <c r="J52" s="251"/>
      <c r="K52" s="106"/>
      <c r="L52" s="249" t="str">
        <f>ﾃﾞｰﾀﾃｰﾌﾞﾙ!C40</f>
        <v>.</v>
      </c>
      <c r="M52" s="250"/>
      <c r="N52" s="251"/>
      <c r="O52" s="168"/>
      <c r="P52" s="249" t="str">
        <f>ﾃﾞｰﾀﾃｰﾌﾞﾙ!C43</f>
        <v>.</v>
      </c>
      <c r="Q52" s="250"/>
      <c r="R52" s="251"/>
    </row>
    <row r="53" spans="4:25" ht="20.100000000000001" customHeight="1" x14ac:dyDescent="0.15">
      <c r="D53" s="252"/>
      <c r="E53" s="253"/>
      <c r="F53" s="254"/>
      <c r="G53" s="106" t="s">
        <v>81</v>
      </c>
      <c r="H53" s="252"/>
      <c r="I53" s="253"/>
      <c r="J53" s="254"/>
      <c r="K53" s="106"/>
      <c r="L53" s="252"/>
      <c r="M53" s="253"/>
      <c r="N53" s="254"/>
      <c r="O53" s="106" t="s">
        <v>81</v>
      </c>
      <c r="P53" s="252"/>
      <c r="Q53" s="253"/>
      <c r="R53" s="254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4" zoomScale="90" zoomScaleNormal="90" workbookViewId="0">
      <selection activeCell="R12" sqref="R1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7" t="str">
        <f>ﾃﾞｰﾀﾃｰﾌﾞﾙ!C1</f>
        <v>チャレンジカップU-10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6" ht="24" x14ac:dyDescent="0.15">
      <c r="B2" s="307">
        <f>ﾃﾞｰﾀﾃｰﾌﾞﾙ!C2</f>
        <v>44751</v>
      </c>
      <c r="C2" s="308"/>
      <c r="D2" s="308"/>
      <c r="E2" s="122" t="s">
        <v>93</v>
      </c>
      <c r="F2" s="309">
        <f>WEEKDAY(B2,1)</f>
        <v>7</v>
      </c>
      <c r="G2" s="309"/>
      <c r="H2" s="121" t="s">
        <v>94</v>
      </c>
      <c r="I2" s="1"/>
      <c r="J2" s="1"/>
      <c r="K2" s="121" t="str">
        <f>ﾃﾞｰﾀﾃｰﾌﾞﾙ!C4</f>
        <v>U-10</v>
      </c>
      <c r="L2" s="306" t="str">
        <f>ﾃﾞｰﾀﾃｰﾌﾞﾙ!C5</f>
        <v>１５－５－１５</v>
      </c>
      <c r="M2" s="233"/>
      <c r="N2" s="233"/>
      <c r="O2" s="233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302" t="s">
        <v>155</v>
      </c>
      <c r="D5" s="303"/>
      <c r="E5" s="304"/>
      <c r="F5" s="304"/>
      <c r="G5" s="304"/>
      <c r="H5" s="304"/>
      <c r="I5" s="305"/>
      <c r="J5" s="299" t="s">
        <v>156</v>
      </c>
      <c r="K5" s="300"/>
      <c r="L5" s="300"/>
      <c r="M5" s="300"/>
      <c r="N5" s="300"/>
      <c r="O5" s="300"/>
      <c r="P5" s="301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298" t="s">
        <v>9</v>
      </c>
      <c r="F6" s="298"/>
      <c r="G6" s="298"/>
      <c r="H6" s="88" t="s">
        <v>14</v>
      </c>
      <c r="I6" s="89" t="s">
        <v>10</v>
      </c>
      <c r="J6" s="87" t="s">
        <v>8</v>
      </c>
      <c r="K6" s="88" t="s">
        <v>15</v>
      </c>
      <c r="L6" s="298" t="s">
        <v>9</v>
      </c>
      <c r="M6" s="298"/>
      <c r="N6" s="298"/>
      <c r="O6" s="88" t="s">
        <v>14</v>
      </c>
      <c r="P6" s="89" t="s">
        <v>10</v>
      </c>
    </row>
    <row r="7" spans="1:16" ht="39.950000000000003" customHeight="1" x14ac:dyDescent="0.15">
      <c r="A7" s="193">
        <v>1</v>
      </c>
      <c r="B7" s="194">
        <v>0.39583333333333331</v>
      </c>
      <c r="C7" s="80" t="s">
        <v>52</v>
      </c>
      <c r="D7" s="81" t="str">
        <f>ﾃﾞｰﾀﾃｰﾌﾞﾙ!F24</f>
        <v>社FCジュニア</v>
      </c>
      <c r="E7" s="82" t="s">
        <v>141</v>
      </c>
      <c r="F7" s="83" t="s">
        <v>17</v>
      </c>
      <c r="G7" s="84" t="s">
        <v>141</v>
      </c>
      <c r="H7" s="81" t="str">
        <f>ﾃﾞｰﾀﾃｰﾌﾞﾙ!H24</f>
        <v>明石FC</v>
      </c>
      <c r="I7" s="191" t="str">
        <f>ﾃﾞｰﾀﾃｰﾌﾞﾙ!D24</f>
        <v>旭FCジュニア</v>
      </c>
      <c r="J7" s="80" t="s">
        <v>18</v>
      </c>
      <c r="K7" s="81" t="str">
        <f>ﾃﾞｰﾀﾃｰﾌﾞﾙ!J24</f>
        <v>加西FC　A</v>
      </c>
      <c r="L7" s="82" t="s">
        <v>141</v>
      </c>
      <c r="M7" s="83" t="s">
        <v>17</v>
      </c>
      <c r="N7" s="84" t="s">
        <v>141</v>
      </c>
      <c r="O7" s="81" t="str">
        <f>ﾃﾞｰﾀﾃｰﾌﾞﾙ!L24</f>
        <v>東舞子SC</v>
      </c>
      <c r="P7" s="125" t="str">
        <f>ﾃﾞｰﾀﾃｰﾌﾞﾙ!M24</f>
        <v>加西FC　B</v>
      </c>
    </row>
    <row r="8" spans="1:16" ht="39.950000000000003" customHeight="1" x14ac:dyDescent="0.15">
      <c r="A8" s="72">
        <v>2</v>
      </c>
      <c r="B8" s="195">
        <v>0.4236111111111111</v>
      </c>
      <c r="C8" s="77" t="s">
        <v>53</v>
      </c>
      <c r="D8" s="4" t="str">
        <f>ﾃﾞｰﾀﾃｰﾌﾞﾙ!F25</f>
        <v>旭FCジュニア</v>
      </c>
      <c r="E8" s="73" t="s">
        <v>141</v>
      </c>
      <c r="F8" s="75" t="s">
        <v>17</v>
      </c>
      <c r="G8" s="74" t="s">
        <v>141</v>
      </c>
      <c r="H8" s="4" t="str">
        <f>ﾃﾞｰﾀﾃｰﾌﾞﾙ!H25</f>
        <v>日生中央SC</v>
      </c>
      <c r="I8" s="191" t="str">
        <f>ﾃﾞｰﾀﾃｰﾌﾞﾙ!D25</f>
        <v>社FCジュニア</v>
      </c>
      <c r="J8" s="77" t="s">
        <v>58</v>
      </c>
      <c r="K8" s="4" t="str">
        <f>ﾃﾞｰﾀﾃｰﾌﾞﾙ!J25</f>
        <v>加西FC　B</v>
      </c>
      <c r="L8" s="73" t="s">
        <v>141</v>
      </c>
      <c r="M8" s="75" t="s">
        <v>17</v>
      </c>
      <c r="N8" s="74" t="s">
        <v>141</v>
      </c>
      <c r="O8" s="4" t="str">
        <f>ﾃﾞｰﾀﾃｰﾌﾞﾙ!L25</f>
        <v>荒井FC</v>
      </c>
      <c r="P8" s="125" t="str">
        <f>ﾃﾞｰﾀﾃｰﾌﾞﾙ!M25</f>
        <v>加西FC　A</v>
      </c>
    </row>
    <row r="9" spans="1:16" ht="39.950000000000003" customHeight="1" x14ac:dyDescent="0.15">
      <c r="A9" s="72">
        <v>3</v>
      </c>
      <c r="B9" s="196">
        <v>0.4513888888888889</v>
      </c>
      <c r="C9" s="77" t="s">
        <v>52</v>
      </c>
      <c r="D9" s="4" t="str">
        <f>ﾃﾞｰﾀﾃｰﾌﾞﾙ!F26</f>
        <v>社FCジュニア</v>
      </c>
      <c r="E9" s="73" t="s">
        <v>141</v>
      </c>
      <c r="F9" s="75" t="s">
        <v>17</v>
      </c>
      <c r="G9" s="74" t="s">
        <v>141</v>
      </c>
      <c r="H9" s="4" t="str">
        <f>ﾃﾞｰﾀﾃｰﾌﾞﾙ!H26</f>
        <v>猪名川FC</v>
      </c>
      <c r="I9" s="191" t="str">
        <f>ﾃﾞｰﾀﾃｰﾌﾞﾙ!D26</f>
        <v>日生中央SC</v>
      </c>
      <c r="J9" s="77" t="s">
        <v>18</v>
      </c>
      <c r="K9" s="4" t="str">
        <f>ﾃﾞｰﾀﾃｰﾌﾞﾙ!J26</f>
        <v>加西FC　A</v>
      </c>
      <c r="L9" s="73" t="s">
        <v>141</v>
      </c>
      <c r="M9" s="75" t="s">
        <v>17</v>
      </c>
      <c r="N9" s="74" t="s">
        <v>141</v>
      </c>
      <c r="O9" s="4" t="str">
        <f>ﾃﾞｰﾀﾃｰﾌﾞﾙ!L26</f>
        <v>篠山FC</v>
      </c>
      <c r="P9" s="125" t="str">
        <f>ﾃﾞｰﾀﾃｰﾌﾞﾙ!M26</f>
        <v>荒井FC</v>
      </c>
    </row>
    <row r="10" spans="1:16" ht="39.950000000000003" customHeight="1" x14ac:dyDescent="0.15">
      <c r="A10" s="72">
        <v>4</v>
      </c>
      <c r="B10" s="195">
        <v>0.47916666666666669</v>
      </c>
      <c r="C10" s="77" t="s">
        <v>53</v>
      </c>
      <c r="D10" s="4" t="str">
        <f>ﾃﾞｰﾀﾃｰﾌﾞﾙ!F27</f>
        <v>旭FCジュニア</v>
      </c>
      <c r="E10" s="73" t="s">
        <v>141</v>
      </c>
      <c r="F10" s="75" t="s">
        <v>17</v>
      </c>
      <c r="G10" s="74" t="s">
        <v>141</v>
      </c>
      <c r="H10" s="4" t="str">
        <f>ﾃﾞｰﾀﾃｰﾌﾞﾙ!H27</f>
        <v>但馬南SC</v>
      </c>
      <c r="I10" s="191" t="str">
        <f>ﾃﾞｰﾀﾃｰﾌﾞﾙ!D27</f>
        <v>明石FC</v>
      </c>
      <c r="J10" s="77" t="s">
        <v>58</v>
      </c>
      <c r="K10" s="4" t="str">
        <f>ﾃﾞｰﾀﾃｰﾌﾞﾙ!J27</f>
        <v>加西FC　B</v>
      </c>
      <c r="L10" s="73" t="s">
        <v>141</v>
      </c>
      <c r="M10" s="75" t="s">
        <v>17</v>
      </c>
      <c r="N10" s="74" t="s">
        <v>141</v>
      </c>
      <c r="O10" s="4" t="str">
        <f>ﾃﾞｰﾀﾃｰﾌﾞﾙ!L27</f>
        <v>八千代SC</v>
      </c>
      <c r="P10" s="125" t="str">
        <f>ﾃﾞｰﾀﾃｰﾌﾞﾙ!M27</f>
        <v>東舞子SC</v>
      </c>
    </row>
    <row r="11" spans="1:16" ht="39.950000000000003" customHeight="1" x14ac:dyDescent="0.15">
      <c r="A11" s="72">
        <v>5</v>
      </c>
      <c r="B11" s="196">
        <v>0.50694444444444442</v>
      </c>
      <c r="C11" s="77" t="s">
        <v>52</v>
      </c>
      <c r="D11" s="4" t="str">
        <f>ﾃﾞｰﾀﾃｰﾌﾞﾙ!F28</f>
        <v>明石FC</v>
      </c>
      <c r="E11" s="73" t="s">
        <v>141</v>
      </c>
      <c r="F11" s="75" t="s">
        <v>17</v>
      </c>
      <c r="G11" s="74" t="s">
        <v>141</v>
      </c>
      <c r="H11" s="4" t="str">
        <f>ﾃﾞｰﾀﾃｰﾌﾞﾙ!H28</f>
        <v>猪名川FC</v>
      </c>
      <c r="I11" s="191" t="str">
        <f>ﾃﾞｰﾀﾃｰﾌﾞﾙ!D28</f>
        <v>但馬南SC</v>
      </c>
      <c r="J11" s="77" t="s">
        <v>18</v>
      </c>
      <c r="K11" s="4" t="str">
        <f>ﾃﾞｰﾀﾃｰﾌﾞﾙ!J28</f>
        <v>東舞子SC</v>
      </c>
      <c r="L11" s="73" t="s">
        <v>141</v>
      </c>
      <c r="M11" s="75" t="s">
        <v>17</v>
      </c>
      <c r="N11" s="74" t="s">
        <v>141</v>
      </c>
      <c r="O11" s="4" t="str">
        <f>ﾃﾞｰﾀﾃｰﾌﾞﾙ!L28</f>
        <v>篠山FC</v>
      </c>
      <c r="P11" s="125" t="str">
        <f>ﾃﾞｰﾀﾃｰﾌﾞﾙ!M28</f>
        <v>八千代SC</v>
      </c>
    </row>
    <row r="12" spans="1:16" ht="39.950000000000003" customHeight="1" x14ac:dyDescent="0.15">
      <c r="A12" s="72">
        <v>6</v>
      </c>
      <c r="B12" s="195">
        <v>0.53472222222222221</v>
      </c>
      <c r="C12" s="77" t="s">
        <v>53</v>
      </c>
      <c r="D12" s="4" t="str">
        <f>ﾃﾞｰﾀﾃｰﾌﾞﾙ!F29</f>
        <v>日生中央SC</v>
      </c>
      <c r="E12" s="73" t="s">
        <v>141</v>
      </c>
      <c r="F12" s="75" t="s">
        <v>17</v>
      </c>
      <c r="G12" s="74" t="s">
        <v>141</v>
      </c>
      <c r="H12" s="4" t="str">
        <f>ﾃﾞｰﾀﾃｰﾌﾞﾙ!H29</f>
        <v>但馬南SC</v>
      </c>
      <c r="I12" s="191" t="str">
        <f>ﾃﾞｰﾀﾃｰﾌﾞﾙ!D29</f>
        <v>猪名川FC</v>
      </c>
      <c r="J12" s="77" t="s">
        <v>58</v>
      </c>
      <c r="K12" s="4" t="str">
        <f>ﾃﾞｰﾀﾃｰﾌﾞﾙ!J29</f>
        <v>荒井FC</v>
      </c>
      <c r="L12" s="73" t="s">
        <v>141</v>
      </c>
      <c r="M12" s="75" t="s">
        <v>17</v>
      </c>
      <c r="N12" s="74" t="s">
        <v>141</v>
      </c>
      <c r="O12" s="4" t="str">
        <f>ﾃﾞｰﾀﾃｰﾌﾞﾙ!L29</f>
        <v>八千代SC</v>
      </c>
      <c r="P12" s="125" t="str">
        <f>ﾃﾞｰﾀﾃｰﾌﾞﾙ!M29</f>
        <v>篠山FC</v>
      </c>
    </row>
    <row r="13" spans="1:16" ht="14.1" customHeight="1" x14ac:dyDescent="0.15">
      <c r="A13" s="279">
        <v>7</v>
      </c>
      <c r="B13" s="285">
        <v>0.5625</v>
      </c>
      <c r="C13" s="284" t="s">
        <v>60</v>
      </c>
      <c r="D13" s="186" t="s">
        <v>106</v>
      </c>
      <c r="E13" s="276" t="s">
        <v>141</v>
      </c>
      <c r="F13" s="273" t="s">
        <v>17</v>
      </c>
      <c r="G13" s="270" t="s">
        <v>141</v>
      </c>
      <c r="H13" s="186" t="s">
        <v>114</v>
      </c>
      <c r="I13" s="192" t="s">
        <v>110</v>
      </c>
      <c r="J13" s="284" t="s">
        <v>61</v>
      </c>
      <c r="K13" s="186" t="s">
        <v>118</v>
      </c>
      <c r="L13" s="276" t="s">
        <v>141</v>
      </c>
      <c r="M13" s="273" t="s">
        <v>17</v>
      </c>
      <c r="N13" s="270" t="s">
        <v>141</v>
      </c>
      <c r="O13" s="186" t="s">
        <v>122</v>
      </c>
      <c r="P13" s="187" t="s">
        <v>115</v>
      </c>
    </row>
    <row r="14" spans="1:16" ht="26.1" customHeight="1" x14ac:dyDescent="0.15">
      <c r="A14" s="280"/>
      <c r="B14" s="286"/>
      <c r="C14" s="280"/>
      <c r="D14" s="81" t="str">
        <f>ﾃﾞｰﾀﾃｰﾌﾞﾙ!C33</f>
        <v>.</v>
      </c>
      <c r="E14" s="292"/>
      <c r="F14" s="283"/>
      <c r="G14" s="296"/>
      <c r="H14" s="81" t="str">
        <f>ﾃﾞｰﾀﾃｰﾌﾞﾙ!C36</f>
        <v>.</v>
      </c>
      <c r="I14" s="202" t="str">
        <f>ﾃﾞｰﾀﾃｰﾌﾞﾙ!C32</f>
        <v>.</v>
      </c>
      <c r="J14" s="280"/>
      <c r="K14" s="81" t="str">
        <f>ﾃﾞｰﾀﾃｰﾌﾞﾙ!C34</f>
        <v>.</v>
      </c>
      <c r="L14" s="292"/>
      <c r="M14" s="283"/>
      <c r="N14" s="296"/>
      <c r="O14" s="81" t="str">
        <f>ﾃﾞｰﾀﾃｰﾌﾞﾙ!C37</f>
        <v>.</v>
      </c>
      <c r="P14" s="197" t="str">
        <f>ﾃﾞｰﾀﾃｰﾌﾞﾙ!C35</f>
        <v>.</v>
      </c>
    </row>
    <row r="15" spans="1:16" ht="14.1" customHeight="1" x14ac:dyDescent="0.15">
      <c r="A15" s="279">
        <v>8</v>
      </c>
      <c r="B15" s="285">
        <v>0.59027777777777779</v>
      </c>
      <c r="C15" s="284" t="s">
        <v>62</v>
      </c>
      <c r="D15" s="186" t="s">
        <v>107</v>
      </c>
      <c r="E15" s="276" t="s">
        <v>141</v>
      </c>
      <c r="F15" s="273" t="s">
        <v>17</v>
      </c>
      <c r="G15" s="270" t="s">
        <v>141</v>
      </c>
      <c r="H15" s="186" t="s">
        <v>115</v>
      </c>
      <c r="I15" s="192" t="s">
        <v>111</v>
      </c>
      <c r="J15" s="284" t="s">
        <v>62</v>
      </c>
      <c r="K15" s="186" t="s">
        <v>119</v>
      </c>
      <c r="L15" s="276" t="s">
        <v>141</v>
      </c>
      <c r="M15" s="273" t="s">
        <v>17</v>
      </c>
      <c r="N15" s="270" t="s">
        <v>141</v>
      </c>
      <c r="O15" s="186" t="s">
        <v>125</v>
      </c>
      <c r="P15" s="187" t="s">
        <v>123</v>
      </c>
    </row>
    <row r="16" spans="1:16" ht="26.1" customHeight="1" x14ac:dyDescent="0.15">
      <c r="A16" s="280"/>
      <c r="B16" s="286"/>
      <c r="C16" s="280"/>
      <c r="D16" s="81" t="str">
        <f>ﾃﾞｰﾀﾃｰﾌﾞﾙ!C32</f>
        <v>.</v>
      </c>
      <c r="E16" s="292"/>
      <c r="F16" s="283"/>
      <c r="G16" s="296"/>
      <c r="H16" s="81" t="str">
        <f>ﾃﾞｰﾀﾃｰﾌﾞﾙ!C35</f>
        <v>.</v>
      </c>
      <c r="I16" s="202"/>
      <c r="J16" s="280"/>
      <c r="K16" s="81" t="str">
        <f>ﾃﾞｰﾀﾃｰﾌﾞﾙ!C38</f>
        <v>.</v>
      </c>
      <c r="L16" s="292"/>
      <c r="M16" s="283"/>
      <c r="N16" s="296"/>
      <c r="O16" s="81" t="str">
        <f>ﾃﾞｰﾀﾃｰﾌﾞﾙ!C41</f>
        <v>.</v>
      </c>
      <c r="P16" s="197"/>
    </row>
    <row r="17" spans="1:16" ht="14.1" customHeight="1" x14ac:dyDescent="0.15">
      <c r="A17" s="279">
        <v>9</v>
      </c>
      <c r="B17" s="285">
        <v>0.61805555555555558</v>
      </c>
      <c r="C17" s="284" t="s">
        <v>61</v>
      </c>
      <c r="D17" s="186" t="s">
        <v>108</v>
      </c>
      <c r="E17" s="276" t="s">
        <v>141</v>
      </c>
      <c r="F17" s="273" t="s">
        <v>17</v>
      </c>
      <c r="G17" s="270" t="s">
        <v>141</v>
      </c>
      <c r="H17" s="186" t="s">
        <v>116</v>
      </c>
      <c r="I17" s="192" t="s">
        <v>112</v>
      </c>
      <c r="J17" s="284" t="s">
        <v>61</v>
      </c>
      <c r="K17" s="186" t="s">
        <v>120</v>
      </c>
      <c r="L17" s="276" t="s">
        <v>141</v>
      </c>
      <c r="M17" s="273" t="s">
        <v>17</v>
      </c>
      <c r="N17" s="270" t="s">
        <v>141</v>
      </c>
      <c r="O17" s="186" t="s">
        <v>126</v>
      </c>
      <c r="P17" s="187" t="s">
        <v>124</v>
      </c>
    </row>
    <row r="18" spans="1:16" ht="26.1" customHeight="1" x14ac:dyDescent="0.15">
      <c r="A18" s="280"/>
      <c r="B18" s="286"/>
      <c r="C18" s="280"/>
      <c r="D18" s="203" t="str">
        <f>ﾃﾞｰﾀﾃｰﾌﾞﾙ!C39</f>
        <v>.</v>
      </c>
      <c r="E18" s="278"/>
      <c r="F18" s="274"/>
      <c r="G18" s="271"/>
      <c r="H18" s="203" t="str">
        <f>ﾃﾞｰﾀﾃｰﾌﾞﾙ!C42</f>
        <v>.</v>
      </c>
      <c r="I18" s="201" t="str">
        <f xml:space="preserve"> ﾃﾞｰﾀﾃｰﾌﾞﾙ!C38</f>
        <v>.</v>
      </c>
      <c r="J18" s="280"/>
      <c r="K18" s="203" t="str">
        <f>ﾃﾞｰﾀﾃｰﾌﾞﾙ!C40</f>
        <v>.</v>
      </c>
      <c r="L18" s="278"/>
      <c r="M18" s="274"/>
      <c r="N18" s="271"/>
      <c r="O18" s="203" t="str">
        <f>ﾃﾞｰﾀﾃｰﾌﾞﾙ!C43</f>
        <v>.</v>
      </c>
      <c r="P18" s="198" t="str">
        <f>ﾃﾞｰﾀﾃｰﾌﾞﾙ!C41</f>
        <v>.</v>
      </c>
    </row>
    <row r="19" spans="1:16" ht="14.1" customHeight="1" x14ac:dyDescent="0.15">
      <c r="A19" s="281">
        <v>10</v>
      </c>
      <c r="B19" s="287">
        <v>0.64583333333333337</v>
      </c>
      <c r="C19" s="291" t="s">
        <v>63</v>
      </c>
      <c r="D19" s="189" t="s">
        <v>109</v>
      </c>
      <c r="E19" s="289" t="s">
        <v>141</v>
      </c>
      <c r="F19" s="273" t="s">
        <v>17</v>
      </c>
      <c r="G19" s="294" t="s">
        <v>141</v>
      </c>
      <c r="H19" s="186" t="s">
        <v>117</v>
      </c>
      <c r="I19" s="190" t="s">
        <v>113</v>
      </c>
      <c r="J19" s="284" t="s">
        <v>64</v>
      </c>
      <c r="K19" s="188" t="s">
        <v>121</v>
      </c>
      <c r="L19" s="276" t="s">
        <v>141</v>
      </c>
      <c r="M19" s="273" t="s">
        <v>17</v>
      </c>
      <c r="N19" s="270" t="s">
        <v>141</v>
      </c>
      <c r="O19" s="186" t="s">
        <v>127</v>
      </c>
      <c r="P19" s="187" t="s">
        <v>128</v>
      </c>
    </row>
    <row r="20" spans="1:16" ht="26.1" customHeight="1" thickBot="1" x14ac:dyDescent="0.2">
      <c r="A20" s="282"/>
      <c r="B20" s="288"/>
      <c r="C20" s="282"/>
      <c r="D20" s="204"/>
      <c r="E20" s="290"/>
      <c r="F20" s="275"/>
      <c r="G20" s="295"/>
      <c r="H20" s="205"/>
      <c r="I20" s="200"/>
      <c r="J20" s="293"/>
      <c r="K20" s="206"/>
      <c r="L20" s="277"/>
      <c r="M20" s="275"/>
      <c r="N20" s="272"/>
      <c r="O20" s="205"/>
      <c r="P20" s="199"/>
    </row>
    <row r="21" spans="1:16" ht="24" customHeight="1" x14ac:dyDescent="0.15">
      <c r="B21" t="s">
        <v>154</v>
      </c>
      <c r="L21" s="179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C4" sqref="C4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86</v>
      </c>
      <c r="C1" s="217" t="s">
        <v>176</v>
      </c>
    </row>
    <row r="2" spans="1:14" x14ac:dyDescent="0.15">
      <c r="B2" t="s">
        <v>87</v>
      </c>
      <c r="C2" s="116">
        <v>44751</v>
      </c>
    </row>
    <row r="3" spans="1:14" x14ac:dyDescent="0.15">
      <c r="B3" t="s">
        <v>88</v>
      </c>
      <c r="C3" s="115" t="s">
        <v>189</v>
      </c>
      <c r="H3" s="225"/>
    </row>
    <row r="4" spans="1:14" x14ac:dyDescent="0.15">
      <c r="B4" t="s">
        <v>89</v>
      </c>
      <c r="C4" s="221" t="s">
        <v>177</v>
      </c>
    </row>
    <row r="5" spans="1:14" x14ac:dyDescent="0.15">
      <c r="B5" t="s">
        <v>91</v>
      </c>
      <c r="C5" s="120" t="s">
        <v>92</v>
      </c>
    </row>
    <row r="6" spans="1:14" x14ac:dyDescent="0.15">
      <c r="I6" s="115" t="s">
        <v>90</v>
      </c>
    </row>
    <row r="7" spans="1:14" x14ac:dyDescent="0.15">
      <c r="A7" s="209"/>
      <c r="C7" t="s">
        <v>67</v>
      </c>
      <c r="F7" t="s">
        <v>59</v>
      </c>
      <c r="I7" s="211"/>
      <c r="J7" s="212"/>
    </row>
    <row r="8" spans="1:14" x14ac:dyDescent="0.15">
      <c r="A8" s="210" t="s">
        <v>136</v>
      </c>
      <c r="B8" s="213">
        <v>1</v>
      </c>
      <c r="C8" s="223" t="s">
        <v>157</v>
      </c>
      <c r="D8" s="112" t="s">
        <v>158</v>
      </c>
      <c r="E8" s="158" t="s">
        <v>6</v>
      </c>
      <c r="F8" s="159">
        <f>COUNTIF($E$24:$L$31,C8)</f>
        <v>2</v>
      </c>
      <c r="G8" s="160">
        <f>SUM(M8:N8)</f>
        <v>1</v>
      </c>
      <c r="H8" s="160"/>
      <c r="I8" s="218" t="s">
        <v>84</v>
      </c>
      <c r="J8" s="229" t="s">
        <v>152</v>
      </c>
      <c r="K8" s="7"/>
      <c r="L8" s="7"/>
      <c r="M8">
        <f>COUNTIF($D$24:$D$31,C8)</f>
        <v>1</v>
      </c>
      <c r="N8">
        <f>COUNTIF($M$24:$M$31,C8)</f>
        <v>0</v>
      </c>
    </row>
    <row r="9" spans="1:14" x14ac:dyDescent="0.15">
      <c r="A9" s="210" t="s">
        <v>136</v>
      </c>
      <c r="B9" s="213">
        <v>2</v>
      </c>
      <c r="C9" s="223" t="s">
        <v>159</v>
      </c>
      <c r="D9" s="112" t="s">
        <v>160</v>
      </c>
      <c r="E9" s="158" t="s">
        <v>6</v>
      </c>
      <c r="F9" s="159">
        <f t="shared" ref="F9:F19" si="0">COUNTIF($E$24:$L$31,C9)</f>
        <v>2</v>
      </c>
      <c r="G9" s="160">
        <f t="shared" ref="G9:G19" si="1">SUM(M9:N9)</f>
        <v>1</v>
      </c>
      <c r="H9" s="161"/>
      <c r="I9" s="219" t="s">
        <v>148</v>
      </c>
      <c r="J9" s="229" t="s">
        <v>178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210"/>
      <c r="B10" s="213">
        <v>3</v>
      </c>
      <c r="C10" s="223" t="s">
        <v>161</v>
      </c>
      <c r="D10" s="112" t="s">
        <v>162</v>
      </c>
      <c r="E10" s="158" t="s">
        <v>6</v>
      </c>
      <c r="F10" s="159">
        <f t="shared" si="0"/>
        <v>2</v>
      </c>
      <c r="G10" s="160">
        <f t="shared" si="1"/>
        <v>1</v>
      </c>
      <c r="H10" s="161"/>
      <c r="I10" s="219" t="s">
        <v>147</v>
      </c>
      <c r="J10" s="229" t="s">
        <v>179</v>
      </c>
      <c r="K10" s="7"/>
      <c r="L10" s="7"/>
      <c r="M10">
        <f t="shared" si="2"/>
        <v>1</v>
      </c>
      <c r="N10">
        <f t="shared" si="3"/>
        <v>0</v>
      </c>
    </row>
    <row r="11" spans="1:14" x14ac:dyDescent="0.15">
      <c r="A11" s="210" t="s">
        <v>136</v>
      </c>
      <c r="B11" s="213">
        <v>4</v>
      </c>
      <c r="C11" s="223" t="s">
        <v>163</v>
      </c>
      <c r="D11" s="112" t="s">
        <v>158</v>
      </c>
      <c r="E11" s="158" t="s">
        <v>12</v>
      </c>
      <c r="F11" s="159">
        <f t="shared" si="0"/>
        <v>2</v>
      </c>
      <c r="G11" s="160">
        <f t="shared" si="1"/>
        <v>1</v>
      </c>
      <c r="H11" s="161"/>
      <c r="I11" s="219" t="s">
        <v>84</v>
      </c>
      <c r="J11" s="229" t="s">
        <v>151</v>
      </c>
      <c r="K11" s="7"/>
      <c r="L11" s="7"/>
      <c r="M11">
        <f t="shared" si="2"/>
        <v>0</v>
      </c>
      <c r="N11">
        <f t="shared" si="3"/>
        <v>1</v>
      </c>
    </row>
    <row r="12" spans="1:14" x14ac:dyDescent="0.15">
      <c r="A12" s="210" t="s">
        <v>136</v>
      </c>
      <c r="B12" s="213">
        <v>5</v>
      </c>
      <c r="C12" s="223" t="s">
        <v>164</v>
      </c>
      <c r="D12" s="112" t="s">
        <v>165</v>
      </c>
      <c r="E12" s="158" t="s">
        <v>12</v>
      </c>
      <c r="F12" s="159">
        <f t="shared" si="0"/>
        <v>2</v>
      </c>
      <c r="G12" s="160">
        <f t="shared" si="1"/>
        <v>1</v>
      </c>
      <c r="H12" s="161"/>
      <c r="I12" s="219" t="s">
        <v>84</v>
      </c>
      <c r="J12" s="229" t="s">
        <v>151</v>
      </c>
      <c r="K12" s="7"/>
      <c r="L12" s="7"/>
      <c r="M12">
        <f t="shared" si="2"/>
        <v>0</v>
      </c>
      <c r="N12">
        <f t="shared" si="3"/>
        <v>1</v>
      </c>
    </row>
    <row r="13" spans="1:14" x14ac:dyDescent="0.15">
      <c r="A13" s="210"/>
      <c r="B13" s="213">
        <v>6</v>
      </c>
      <c r="C13" s="223" t="s">
        <v>166</v>
      </c>
      <c r="D13" s="112" t="s">
        <v>167</v>
      </c>
      <c r="E13" s="158" t="s">
        <v>12</v>
      </c>
      <c r="F13" s="159">
        <f t="shared" si="0"/>
        <v>2</v>
      </c>
      <c r="G13" s="160">
        <f t="shared" si="1"/>
        <v>1</v>
      </c>
      <c r="H13" s="160"/>
      <c r="I13" s="219" t="s">
        <v>142</v>
      </c>
      <c r="J13" s="229" t="s">
        <v>180</v>
      </c>
      <c r="K13" s="7"/>
      <c r="L13" s="7"/>
      <c r="M13">
        <f t="shared" si="2"/>
        <v>0</v>
      </c>
      <c r="N13">
        <f t="shared" si="3"/>
        <v>1</v>
      </c>
    </row>
    <row r="14" spans="1:14" x14ac:dyDescent="0.15">
      <c r="A14" s="210" t="s">
        <v>137</v>
      </c>
      <c r="B14" s="213">
        <v>7</v>
      </c>
      <c r="C14" s="223" t="s">
        <v>168</v>
      </c>
      <c r="D14" s="112" t="s">
        <v>158</v>
      </c>
      <c r="E14" s="158" t="s">
        <v>5</v>
      </c>
      <c r="F14" s="159">
        <f t="shared" si="0"/>
        <v>2</v>
      </c>
      <c r="G14" s="160">
        <f t="shared" si="1"/>
        <v>1</v>
      </c>
      <c r="H14" s="161"/>
      <c r="I14" s="219" t="s">
        <v>186</v>
      </c>
      <c r="J14" s="229" t="s">
        <v>181</v>
      </c>
      <c r="K14" s="7"/>
      <c r="L14" s="7"/>
      <c r="M14">
        <f t="shared" si="2"/>
        <v>1</v>
      </c>
      <c r="N14">
        <f t="shared" si="3"/>
        <v>0</v>
      </c>
    </row>
    <row r="15" spans="1:14" x14ac:dyDescent="0.15">
      <c r="A15" s="210"/>
      <c r="B15" s="213">
        <v>8</v>
      </c>
      <c r="C15" s="223" t="s">
        <v>169</v>
      </c>
      <c r="D15" s="112" t="s">
        <v>162</v>
      </c>
      <c r="E15" s="158" t="s">
        <v>5</v>
      </c>
      <c r="F15" s="159">
        <f t="shared" si="0"/>
        <v>2</v>
      </c>
      <c r="G15" s="160">
        <f t="shared" si="1"/>
        <v>1</v>
      </c>
      <c r="H15" s="160"/>
      <c r="I15" s="219" t="s">
        <v>147</v>
      </c>
      <c r="J15" s="229" t="s">
        <v>182</v>
      </c>
      <c r="K15" s="7"/>
      <c r="L15" s="7"/>
      <c r="M15">
        <f t="shared" si="2"/>
        <v>1</v>
      </c>
      <c r="N15">
        <f t="shared" si="3"/>
        <v>0</v>
      </c>
    </row>
    <row r="16" spans="1:14" x14ac:dyDescent="0.15">
      <c r="A16" s="210"/>
      <c r="B16" s="213">
        <v>9</v>
      </c>
      <c r="C16" s="223" t="s">
        <v>170</v>
      </c>
      <c r="D16" s="112" t="s">
        <v>171</v>
      </c>
      <c r="E16" s="158" t="s">
        <v>5</v>
      </c>
      <c r="F16" s="159">
        <f t="shared" si="0"/>
        <v>2</v>
      </c>
      <c r="G16" s="160">
        <f t="shared" si="1"/>
        <v>1</v>
      </c>
      <c r="H16" s="160"/>
      <c r="I16" s="220" t="s">
        <v>187</v>
      </c>
      <c r="J16" s="229" t="s">
        <v>183</v>
      </c>
      <c r="K16" s="7"/>
      <c r="L16" s="7"/>
      <c r="M16">
        <f t="shared" si="2"/>
        <v>1</v>
      </c>
      <c r="N16">
        <f t="shared" si="3"/>
        <v>0</v>
      </c>
    </row>
    <row r="17" spans="1:14" x14ac:dyDescent="0.15">
      <c r="A17" s="210" t="s">
        <v>137</v>
      </c>
      <c r="B17" s="160">
        <v>10</v>
      </c>
      <c r="C17" s="223" t="s">
        <v>172</v>
      </c>
      <c r="D17" s="112" t="s">
        <v>158</v>
      </c>
      <c r="E17" s="158" t="s">
        <v>58</v>
      </c>
      <c r="F17" s="159">
        <f t="shared" si="0"/>
        <v>2</v>
      </c>
      <c r="G17" s="160">
        <f t="shared" si="1"/>
        <v>1</v>
      </c>
      <c r="H17" s="160"/>
      <c r="I17" s="220" t="s">
        <v>145</v>
      </c>
      <c r="J17" s="229" t="s">
        <v>184</v>
      </c>
      <c r="K17" s="7"/>
      <c r="L17" s="7"/>
      <c r="M17">
        <f t="shared" si="2"/>
        <v>0</v>
      </c>
      <c r="N17">
        <f t="shared" si="3"/>
        <v>1</v>
      </c>
    </row>
    <row r="18" spans="1:14" x14ac:dyDescent="0.15">
      <c r="A18" s="210"/>
      <c r="B18" s="160">
        <v>11</v>
      </c>
      <c r="C18" s="223" t="s">
        <v>173</v>
      </c>
      <c r="D18" s="112" t="s">
        <v>174</v>
      </c>
      <c r="E18" s="158" t="s">
        <v>58</v>
      </c>
      <c r="F18" s="159">
        <f t="shared" si="0"/>
        <v>2</v>
      </c>
      <c r="G18" s="160">
        <f t="shared" si="1"/>
        <v>1</v>
      </c>
      <c r="H18" s="160"/>
      <c r="I18" s="220" t="s">
        <v>84</v>
      </c>
      <c r="J18" s="229" t="s">
        <v>185</v>
      </c>
      <c r="K18" s="7"/>
      <c r="L18" s="7"/>
      <c r="M18">
        <f t="shared" si="2"/>
        <v>0</v>
      </c>
      <c r="N18">
        <f t="shared" si="3"/>
        <v>1</v>
      </c>
    </row>
    <row r="19" spans="1:14" x14ac:dyDescent="0.15">
      <c r="A19" s="210"/>
      <c r="B19" s="160">
        <v>12</v>
      </c>
      <c r="C19" s="223" t="s">
        <v>175</v>
      </c>
      <c r="D19" s="112" t="s">
        <v>158</v>
      </c>
      <c r="E19" s="158" t="s">
        <v>58</v>
      </c>
      <c r="F19" s="159">
        <f t="shared" si="0"/>
        <v>2</v>
      </c>
      <c r="G19" s="160">
        <f t="shared" si="1"/>
        <v>1</v>
      </c>
      <c r="H19" s="160"/>
      <c r="I19" s="208" t="s">
        <v>138</v>
      </c>
      <c r="J19" s="229" t="s">
        <v>144</v>
      </c>
      <c r="K19" s="7"/>
      <c r="L19" s="7"/>
      <c r="M19">
        <f t="shared" si="2"/>
        <v>0</v>
      </c>
      <c r="N19">
        <f>COUNTIF($M$24:$M$31,C19)</f>
        <v>1</v>
      </c>
    </row>
    <row r="20" spans="1:14" x14ac:dyDescent="0.15">
      <c r="A20" s="209"/>
      <c r="I20" s="114"/>
      <c r="J20" s="225"/>
    </row>
    <row r="21" spans="1:14" x14ac:dyDescent="0.15">
      <c r="I21" s="114"/>
      <c r="J21" s="7"/>
    </row>
    <row r="23" spans="1:14" x14ac:dyDescent="0.15">
      <c r="D23" t="s">
        <v>95</v>
      </c>
      <c r="F23" t="s">
        <v>96</v>
      </c>
      <c r="J23" t="s">
        <v>97</v>
      </c>
      <c r="M23" t="s">
        <v>95</v>
      </c>
    </row>
    <row r="24" spans="1:14" x14ac:dyDescent="0.15">
      <c r="D24" t="str">
        <f>C14</f>
        <v>旭FCジュニア</v>
      </c>
      <c r="E24" s="71" t="s">
        <v>6</v>
      </c>
      <c r="F24" t="str">
        <f>C8</f>
        <v>社FCジュニア</v>
      </c>
      <c r="H24" t="str">
        <f>C9</f>
        <v>明石FC</v>
      </c>
      <c r="I24" s="71" t="s">
        <v>12</v>
      </c>
      <c r="J24" t="str">
        <f>C11</f>
        <v>加西FC　A</v>
      </c>
      <c r="L24" t="str">
        <f>C12</f>
        <v>東舞子SC</v>
      </c>
      <c r="M24" t="str">
        <f>C17</f>
        <v>加西FC　B</v>
      </c>
    </row>
    <row r="25" spans="1:14" x14ac:dyDescent="0.15">
      <c r="D25" t="str">
        <f>C8</f>
        <v>社FCジュニア</v>
      </c>
      <c r="E25" s="71" t="s">
        <v>5</v>
      </c>
      <c r="F25" t="str">
        <f>C14</f>
        <v>旭FCジュニア</v>
      </c>
      <c r="H25" t="str">
        <f>C15</f>
        <v>日生中央SC</v>
      </c>
      <c r="I25" s="71" t="s">
        <v>58</v>
      </c>
      <c r="J25" t="str">
        <f>C17</f>
        <v>加西FC　B</v>
      </c>
      <c r="L25" t="str">
        <f>C18</f>
        <v>荒井FC</v>
      </c>
      <c r="M25" t="str">
        <f>C11</f>
        <v>加西FC　A</v>
      </c>
    </row>
    <row r="26" spans="1:14" x14ac:dyDescent="0.15">
      <c r="D26" t="str">
        <f>C15</f>
        <v>日生中央SC</v>
      </c>
      <c r="E26" s="71" t="s">
        <v>6</v>
      </c>
      <c r="F26" t="str">
        <f>C8</f>
        <v>社FCジュニア</v>
      </c>
      <c r="H26" t="str">
        <f>C10</f>
        <v>猪名川FC</v>
      </c>
      <c r="I26" s="71" t="s">
        <v>12</v>
      </c>
      <c r="J26" t="str">
        <f>C11</f>
        <v>加西FC　A</v>
      </c>
      <c r="L26" t="str">
        <f>C13</f>
        <v>篠山FC</v>
      </c>
      <c r="M26" t="str">
        <f>C18</f>
        <v>荒井FC</v>
      </c>
    </row>
    <row r="27" spans="1:14" x14ac:dyDescent="0.15">
      <c r="D27" t="str">
        <f>C9</f>
        <v>明石FC</v>
      </c>
      <c r="E27" s="71" t="s">
        <v>5</v>
      </c>
      <c r="F27" t="str">
        <f>C14</f>
        <v>旭FCジュニア</v>
      </c>
      <c r="H27" t="str">
        <f>C16</f>
        <v>但馬南SC</v>
      </c>
      <c r="I27" s="71" t="s">
        <v>58</v>
      </c>
      <c r="J27" t="str">
        <f>C17</f>
        <v>加西FC　B</v>
      </c>
      <c r="L27" t="str">
        <f>C19</f>
        <v>八千代SC</v>
      </c>
      <c r="M27" t="str">
        <f>C12</f>
        <v>東舞子SC</v>
      </c>
    </row>
    <row r="28" spans="1:14" x14ac:dyDescent="0.15">
      <c r="B28" s="181" t="s">
        <v>133</v>
      </c>
      <c r="C28" s="181" t="s">
        <v>139</v>
      </c>
      <c r="D28" t="str">
        <f>C16</f>
        <v>但馬南SC</v>
      </c>
      <c r="E28" s="71" t="s">
        <v>6</v>
      </c>
      <c r="F28" t="str">
        <f>C9</f>
        <v>明石FC</v>
      </c>
      <c r="H28" t="str">
        <f>C10</f>
        <v>猪名川FC</v>
      </c>
      <c r="I28" s="71" t="s">
        <v>12</v>
      </c>
      <c r="J28" t="str">
        <f>C12</f>
        <v>東舞子SC</v>
      </c>
      <c r="L28" t="str">
        <f>C13</f>
        <v>篠山FC</v>
      </c>
      <c r="M28" t="str">
        <f>C19</f>
        <v>八千代SC</v>
      </c>
    </row>
    <row r="29" spans="1:14" x14ac:dyDescent="0.15">
      <c r="B29" s="181" t="s">
        <v>134</v>
      </c>
      <c r="C29" s="181" t="s">
        <v>139</v>
      </c>
      <c r="D29" t="str">
        <f>C10</f>
        <v>猪名川FC</v>
      </c>
      <c r="E29" s="71" t="s">
        <v>5</v>
      </c>
      <c r="F29" t="str">
        <f>C15</f>
        <v>日生中央SC</v>
      </c>
      <c r="H29" t="str">
        <f>C16</f>
        <v>但馬南SC</v>
      </c>
      <c r="I29" s="71" t="s">
        <v>58</v>
      </c>
      <c r="J29" t="str">
        <f>C18</f>
        <v>荒井FC</v>
      </c>
      <c r="L29" t="str">
        <f>C19</f>
        <v>八千代SC</v>
      </c>
      <c r="M29" t="str">
        <f>C13</f>
        <v>篠山FC</v>
      </c>
    </row>
    <row r="30" spans="1:14" x14ac:dyDescent="0.15">
      <c r="B30" s="181" t="s">
        <v>135</v>
      </c>
      <c r="C30" s="181" t="s">
        <v>140</v>
      </c>
    </row>
    <row r="32" spans="1:14" x14ac:dyDescent="0.15">
      <c r="A32" s="183" t="s">
        <v>129</v>
      </c>
      <c r="B32" s="182">
        <v>1</v>
      </c>
      <c r="C32" s="182" t="s">
        <v>140</v>
      </c>
    </row>
    <row r="33" spans="1:3" x14ac:dyDescent="0.15">
      <c r="A33" s="183" t="s">
        <v>129</v>
      </c>
      <c r="B33" s="184">
        <v>2</v>
      </c>
      <c r="C33" s="182" t="s">
        <v>140</v>
      </c>
    </row>
    <row r="34" spans="1:3" x14ac:dyDescent="0.15">
      <c r="A34" s="183" t="s">
        <v>129</v>
      </c>
      <c r="B34" s="184">
        <v>3</v>
      </c>
      <c r="C34" s="182" t="s">
        <v>140</v>
      </c>
    </row>
    <row r="35" spans="1:3" x14ac:dyDescent="0.15">
      <c r="A35" s="185" t="s">
        <v>130</v>
      </c>
      <c r="B35" s="180">
        <v>1</v>
      </c>
      <c r="C35" s="181" t="s">
        <v>140</v>
      </c>
    </row>
    <row r="36" spans="1:3" x14ac:dyDescent="0.15">
      <c r="A36" s="185" t="s">
        <v>130</v>
      </c>
      <c r="B36" s="180">
        <v>2</v>
      </c>
      <c r="C36" s="181" t="s">
        <v>140</v>
      </c>
    </row>
    <row r="37" spans="1:3" x14ac:dyDescent="0.15">
      <c r="A37" s="185" t="s">
        <v>130</v>
      </c>
      <c r="B37" s="180">
        <v>3</v>
      </c>
      <c r="C37" s="181" t="s">
        <v>140</v>
      </c>
    </row>
    <row r="38" spans="1:3" x14ac:dyDescent="0.15">
      <c r="A38" s="183" t="s">
        <v>131</v>
      </c>
      <c r="B38" s="184">
        <v>1</v>
      </c>
      <c r="C38" s="182" t="s">
        <v>140</v>
      </c>
    </row>
    <row r="39" spans="1:3" x14ac:dyDescent="0.15">
      <c r="A39" s="183" t="s">
        <v>131</v>
      </c>
      <c r="B39" s="184">
        <v>2</v>
      </c>
      <c r="C39" s="182" t="s">
        <v>140</v>
      </c>
    </row>
    <row r="40" spans="1:3" x14ac:dyDescent="0.15">
      <c r="A40" s="183" t="s">
        <v>131</v>
      </c>
      <c r="B40" s="184">
        <v>3</v>
      </c>
      <c r="C40" s="182" t="s">
        <v>140</v>
      </c>
    </row>
    <row r="41" spans="1:3" x14ac:dyDescent="0.15">
      <c r="A41" s="185" t="s">
        <v>132</v>
      </c>
      <c r="B41" s="180">
        <v>1</v>
      </c>
      <c r="C41" s="181" t="s">
        <v>140</v>
      </c>
    </row>
    <row r="42" spans="1:3" x14ac:dyDescent="0.15">
      <c r="A42" s="185" t="s">
        <v>132</v>
      </c>
      <c r="B42" s="180">
        <v>2</v>
      </c>
      <c r="C42" s="181" t="s">
        <v>140</v>
      </c>
    </row>
    <row r="43" spans="1:3" x14ac:dyDescent="0.15">
      <c r="A43" s="185" t="s">
        <v>132</v>
      </c>
      <c r="B43" s="180">
        <v>3</v>
      </c>
      <c r="C43" s="181" t="s">
        <v>140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2022-06-29T12:56:15Z</dcterms:modified>
</cp:coreProperties>
</file>